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Ohnansv\各課共通\05町民課\H28_町民課\16_環境衛生\01_環境保全\地球温暖化\"/>
    </mc:Choice>
  </mc:AlternateContent>
  <bookViews>
    <workbookView xWindow="0" yWindow="0" windowWidth="21600" windowHeight="9555"/>
  </bookViews>
  <sheets>
    <sheet name="集計表" sheetId="2" r:id="rId1"/>
    <sheet name="グラフ" sheetId="3" r:id="rId2"/>
    <sheet name="グラフ作成" sheetId="4" state="hidden" r:id="rId3"/>
    <sheet name="CO2係数" sheetId="5" state="hidden" r:id="rId4"/>
    <sheet name="2010.4" sheetId="6" state="hidden" r:id="rId5"/>
  </sheets>
  <definedNames>
    <definedName name="_xlnm.Print_Area" localSheetId="3">CO2係数!$A$1:$K$130</definedName>
    <definedName name="_xlnm.Print_Area" localSheetId="1">グラフ!$A$1:$K$62</definedName>
    <definedName name="_xlnm.Print_Area" localSheetId="0">集計表!$A$1:$Q$38</definedName>
  </definedNames>
  <calcPr calcId="152511"/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K22" i="2"/>
  <c r="L22" i="2"/>
  <c r="M22" i="2"/>
  <c r="N22" i="2"/>
  <c r="O22" i="2"/>
  <c r="P22" i="2"/>
  <c r="F19" i="2"/>
  <c r="G19" i="2"/>
  <c r="H19" i="2"/>
  <c r="I19" i="2"/>
  <c r="J19" i="2"/>
  <c r="K19" i="2"/>
  <c r="L19" i="2"/>
  <c r="L25" i="2" s="1"/>
  <c r="M19" i="2"/>
  <c r="N19" i="2"/>
  <c r="N25" i="2" s="1"/>
  <c r="O19" i="2"/>
  <c r="P19" i="2"/>
  <c r="F16" i="2"/>
  <c r="G16" i="2"/>
  <c r="E8" i="4" s="1"/>
  <c r="H16" i="2"/>
  <c r="I16" i="2"/>
  <c r="G8" i="4" s="1"/>
  <c r="J16" i="2"/>
  <c r="K16" i="2"/>
  <c r="I8" i="4" s="1"/>
  <c r="L16" i="2"/>
  <c r="M16" i="2"/>
  <c r="K8" i="4" s="1"/>
  <c r="N16" i="2"/>
  <c r="O16" i="2"/>
  <c r="M8" i="4" s="1"/>
  <c r="P16" i="2"/>
  <c r="F13" i="2"/>
  <c r="G13" i="2"/>
  <c r="H13" i="2"/>
  <c r="I13" i="2"/>
  <c r="J13" i="2"/>
  <c r="K13" i="2"/>
  <c r="L13" i="2"/>
  <c r="M13" i="2"/>
  <c r="N13" i="2"/>
  <c r="O13" i="2"/>
  <c r="P13" i="2"/>
  <c r="F10" i="2"/>
  <c r="G10" i="2"/>
  <c r="H10" i="2"/>
  <c r="I10" i="2"/>
  <c r="J10" i="2"/>
  <c r="K10" i="2"/>
  <c r="L10" i="2"/>
  <c r="M10" i="2"/>
  <c r="N10" i="2"/>
  <c r="O10" i="2"/>
  <c r="P10" i="2"/>
  <c r="N25" i="6"/>
  <c r="M25" i="6"/>
  <c r="Q25" i="6"/>
  <c r="C25" i="6"/>
  <c r="Q24" i="6"/>
  <c r="L24" i="6"/>
  <c r="O24" i="6"/>
  <c r="G24" i="6"/>
  <c r="Q23" i="6"/>
  <c r="G23" i="6"/>
  <c r="Q22" i="6"/>
  <c r="G22" i="6"/>
  <c r="Q21" i="6"/>
  <c r="G21" i="6"/>
  <c r="Q20" i="6"/>
  <c r="L20" i="6"/>
  <c r="O20" i="6"/>
  <c r="Q19" i="6"/>
  <c r="G19" i="6"/>
  <c r="Q18" i="6"/>
  <c r="L18" i="6"/>
  <c r="O18" i="6"/>
  <c r="G18" i="6"/>
  <c r="B18" i="6"/>
  <c r="D18" i="6"/>
  <c r="Q17" i="6"/>
  <c r="G17" i="6"/>
  <c r="L13" i="6"/>
  <c r="K13" i="6"/>
  <c r="J12" i="6"/>
  <c r="I12" i="6"/>
  <c r="H12" i="6"/>
  <c r="B24" i="6"/>
  <c r="D24" i="6"/>
  <c r="S11" i="6"/>
  <c r="R11" i="6"/>
  <c r="Q11" i="6"/>
  <c r="P11" i="6"/>
  <c r="O11" i="6"/>
  <c r="J11" i="6"/>
  <c r="I11" i="6"/>
  <c r="B11" i="6"/>
  <c r="H11" i="6"/>
  <c r="J10" i="6"/>
  <c r="I10" i="6"/>
  <c r="B10" i="6"/>
  <c r="H10" i="6"/>
  <c r="B22" i="6"/>
  <c r="D22" i="6"/>
  <c r="J9" i="6"/>
  <c r="I9" i="6"/>
  <c r="B9" i="6"/>
  <c r="H9" i="6"/>
  <c r="J8" i="6"/>
  <c r="I8" i="6"/>
  <c r="H8" i="6"/>
  <c r="B20" i="6"/>
  <c r="J7" i="6"/>
  <c r="I7" i="6"/>
  <c r="H7" i="6"/>
  <c r="B19" i="6"/>
  <c r="D19" i="6"/>
  <c r="J6" i="6"/>
  <c r="I6" i="6"/>
  <c r="H6" i="6"/>
  <c r="J5" i="6"/>
  <c r="I5" i="6"/>
  <c r="H5" i="6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O13" i="4"/>
  <c r="N13" i="4"/>
  <c r="M13" i="4"/>
  <c r="K13" i="4"/>
  <c r="J13" i="4"/>
  <c r="I13" i="4"/>
  <c r="H13" i="4"/>
  <c r="G13" i="4"/>
  <c r="F13" i="4"/>
  <c r="E13" i="4"/>
  <c r="D13" i="4"/>
  <c r="B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B10" i="4"/>
  <c r="N9" i="4"/>
  <c r="M9" i="4"/>
  <c r="L9" i="4"/>
  <c r="K9" i="4"/>
  <c r="J9" i="4"/>
  <c r="I9" i="4"/>
  <c r="H9" i="4"/>
  <c r="G9" i="4"/>
  <c r="F9" i="4"/>
  <c r="E9" i="4"/>
  <c r="D9" i="4"/>
  <c r="B9" i="4"/>
  <c r="N8" i="4"/>
  <c r="L8" i="4"/>
  <c r="J8" i="4"/>
  <c r="H8" i="4"/>
  <c r="F8" i="4"/>
  <c r="D8" i="4"/>
  <c r="B8" i="4"/>
  <c r="N7" i="4"/>
  <c r="M7" i="4"/>
  <c r="L7" i="4"/>
  <c r="K7" i="4"/>
  <c r="J7" i="4"/>
  <c r="I7" i="4"/>
  <c r="H7" i="4"/>
  <c r="G7" i="4"/>
  <c r="F7" i="4"/>
  <c r="E7" i="4"/>
  <c r="D7" i="4"/>
  <c r="B7" i="4"/>
  <c r="N6" i="4"/>
  <c r="M6" i="4"/>
  <c r="L6" i="4"/>
  <c r="K6" i="4"/>
  <c r="J6" i="4"/>
  <c r="I6" i="4"/>
  <c r="H6" i="4"/>
  <c r="G6" i="4"/>
  <c r="F6" i="4"/>
  <c r="E6" i="4"/>
  <c r="D6" i="4"/>
  <c r="B6" i="4"/>
  <c r="B5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O3" i="4"/>
  <c r="N3" i="4"/>
  <c r="M3" i="4"/>
  <c r="K3" i="4"/>
  <c r="J3" i="4"/>
  <c r="I3" i="4"/>
  <c r="H3" i="4"/>
  <c r="G3" i="4"/>
  <c r="F3" i="4"/>
  <c r="E3" i="4"/>
  <c r="D3" i="4"/>
  <c r="B3" i="4"/>
  <c r="O2" i="4"/>
  <c r="N2" i="4"/>
  <c r="M2" i="4"/>
  <c r="L2" i="4"/>
  <c r="K2" i="4"/>
  <c r="J2" i="4"/>
  <c r="I2" i="4"/>
  <c r="H2" i="4"/>
  <c r="F2" i="4"/>
  <c r="E2" i="4"/>
  <c r="D2" i="4"/>
  <c r="C2" i="4"/>
  <c r="B2" i="4"/>
  <c r="B2" i="3"/>
  <c r="P37" i="2"/>
  <c r="O37" i="2"/>
  <c r="N37" i="2"/>
  <c r="M37" i="2"/>
  <c r="L37" i="2"/>
  <c r="K37" i="2"/>
  <c r="J37" i="2"/>
  <c r="I37" i="2"/>
  <c r="H37" i="2"/>
  <c r="G37" i="2"/>
  <c r="F37" i="2"/>
  <c r="E37" i="2"/>
  <c r="Q36" i="2"/>
  <c r="O20" i="4"/>
  <c r="Q35" i="2"/>
  <c r="O19" i="4"/>
  <c r="Q34" i="2"/>
  <c r="O18" i="4"/>
  <c r="Q33" i="2"/>
  <c r="O17" i="4"/>
  <c r="Q32" i="2"/>
  <c r="O16" i="4"/>
  <c r="Q31" i="2"/>
  <c r="O15" i="4"/>
  <c r="P23" i="2"/>
  <c r="O23" i="2"/>
  <c r="N23" i="2"/>
  <c r="M23" i="2"/>
  <c r="L23" i="2"/>
  <c r="K23" i="2"/>
  <c r="J23" i="2"/>
  <c r="I23" i="2"/>
  <c r="H23" i="2"/>
  <c r="G23" i="2"/>
  <c r="F23" i="2"/>
  <c r="E22" i="2"/>
  <c r="P20" i="2"/>
  <c r="O20" i="2"/>
  <c r="N20" i="2"/>
  <c r="M20" i="2"/>
  <c r="L20" i="2"/>
  <c r="K20" i="2"/>
  <c r="J20" i="2"/>
  <c r="I20" i="2"/>
  <c r="H20" i="2"/>
  <c r="G20" i="2"/>
  <c r="F20" i="2"/>
  <c r="E19" i="2"/>
  <c r="Q19" i="2"/>
  <c r="O9" i="4" s="1"/>
  <c r="P17" i="2"/>
  <c r="O17" i="2"/>
  <c r="N17" i="2"/>
  <c r="M17" i="2"/>
  <c r="L17" i="2"/>
  <c r="K17" i="2"/>
  <c r="J17" i="2"/>
  <c r="I17" i="2"/>
  <c r="H17" i="2"/>
  <c r="G17" i="2"/>
  <c r="F17" i="2"/>
  <c r="E16" i="2"/>
  <c r="C8" i="4" s="1"/>
  <c r="P14" i="2"/>
  <c r="O14" i="2"/>
  <c r="N14" i="2"/>
  <c r="M14" i="2"/>
  <c r="L14" i="2"/>
  <c r="K14" i="2"/>
  <c r="J14" i="2"/>
  <c r="I14" i="2"/>
  <c r="H14" i="2"/>
  <c r="G14" i="2"/>
  <c r="F14" i="2"/>
  <c r="E13" i="2"/>
  <c r="Q13" i="2"/>
  <c r="O7" i="4"/>
  <c r="P11" i="2"/>
  <c r="O11" i="2"/>
  <c r="N11" i="2"/>
  <c r="M11" i="2"/>
  <c r="L11" i="2"/>
  <c r="K11" i="2"/>
  <c r="J11" i="2"/>
  <c r="I11" i="2"/>
  <c r="H11" i="2"/>
  <c r="G11" i="2"/>
  <c r="F11" i="2"/>
  <c r="E10" i="2"/>
  <c r="P7" i="2"/>
  <c r="N5" i="4" s="1"/>
  <c r="O7" i="2"/>
  <c r="M5" i="4" s="1"/>
  <c r="N7" i="2"/>
  <c r="M7" i="2"/>
  <c r="K5" i="4" s="1"/>
  <c r="L7" i="2"/>
  <c r="J5" i="4" s="1"/>
  <c r="K7" i="2"/>
  <c r="J7" i="2"/>
  <c r="H5" i="4" s="1"/>
  <c r="I7" i="2"/>
  <c r="H7" i="2"/>
  <c r="F5" i="4" s="1"/>
  <c r="H25" i="2"/>
  <c r="G7" i="2"/>
  <c r="F7" i="2"/>
  <c r="F25" i="2" s="1"/>
  <c r="E7" i="2"/>
  <c r="I2" i="2"/>
  <c r="C9" i="4"/>
  <c r="P25" i="2"/>
  <c r="E14" i="2"/>
  <c r="E20" i="2"/>
  <c r="Q37" i="2"/>
  <c r="C7" i="4"/>
  <c r="E17" i="2"/>
  <c r="B23" i="6"/>
  <c r="D23" i="6"/>
  <c r="L23" i="6"/>
  <c r="O23" i="6"/>
  <c r="J25" i="2"/>
  <c r="L5" i="4"/>
  <c r="Q16" i="2"/>
  <c r="O8" i="4" s="1"/>
  <c r="G2" i="4"/>
  <c r="N4" i="2"/>
  <c r="E5" i="4"/>
  <c r="I5" i="4"/>
  <c r="C6" i="4"/>
  <c r="E11" i="2"/>
  <c r="C10" i="4"/>
  <c r="E23" i="2"/>
  <c r="B17" i="6"/>
  <c r="L17" i="6"/>
  <c r="B21" i="6"/>
  <c r="D21" i="6"/>
  <c r="L21" i="6"/>
  <c r="O21" i="6"/>
  <c r="L22" i="6"/>
  <c r="O22" i="6"/>
  <c r="E4" i="2"/>
  <c r="Q10" i="2"/>
  <c r="O6" i="4"/>
  <c r="Q22" i="2"/>
  <c r="O10" i="4"/>
  <c r="G20" i="6"/>
  <c r="D20" i="6"/>
  <c r="H13" i="6"/>
  <c r="L19" i="6"/>
  <c r="O19" i="6"/>
  <c r="B25" i="6"/>
  <c r="D17" i="6"/>
  <c r="E29" i="2"/>
  <c r="C13" i="4"/>
  <c r="C3" i="4"/>
  <c r="F4" i="3"/>
  <c r="L25" i="6"/>
  <c r="O25" i="6"/>
  <c r="O17" i="6"/>
  <c r="L3" i="4"/>
  <c r="N29" i="2"/>
  <c r="L13" i="4"/>
  <c r="D25" i="6"/>
  <c r="G25" i="6"/>
  <c r="Q7" i="2" l="1"/>
  <c r="O5" i="4" s="1"/>
  <c r="D5" i="4"/>
  <c r="E8" i="2"/>
  <c r="G25" i="2"/>
  <c r="M25" i="2"/>
  <c r="K25" i="2"/>
  <c r="I25" i="2"/>
  <c r="I8" i="2"/>
  <c r="F8" i="2"/>
  <c r="P8" i="2"/>
  <c r="M8" i="2"/>
  <c r="H8" i="2"/>
  <c r="G8" i="2"/>
  <c r="C5" i="4"/>
  <c r="J8" i="2"/>
  <c r="L8" i="2"/>
  <c r="K8" i="2"/>
  <c r="N8" i="2"/>
  <c r="O25" i="2"/>
  <c r="O8" i="2"/>
  <c r="E25" i="2"/>
  <c r="J26" i="2" s="1"/>
  <c r="G5" i="4"/>
  <c r="I26" i="2" l="1"/>
  <c r="P26" i="2"/>
  <c r="K26" i="2"/>
  <c r="O26" i="2"/>
  <c r="F26" i="2"/>
  <c r="E26" i="2"/>
  <c r="N26" i="2"/>
  <c r="Q25" i="2"/>
  <c r="L26" i="2"/>
  <c r="H26" i="2"/>
  <c r="G26" i="2"/>
  <c r="M26" i="2"/>
  <c r="Q26" i="2" l="1"/>
</calcChain>
</file>

<file path=xl/comments1.xml><?xml version="1.0" encoding="utf-8"?>
<comments xmlns="http://schemas.openxmlformats.org/spreadsheetml/2006/main">
  <authors>
    <author>yama</author>
    <author>278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CO2排出係数については、「CO2係数」のシートを参照ください。</t>
        </r>
      </text>
    </comment>
    <comment ref="Q5" authorId="1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エコサポ島根のサイトから
https://www.eco-shimane.net/index.php?view=4972
電気、軽油以外の排出係数を採用しています。   
</t>
        </r>
      </text>
    </comment>
    <comment ref="D7" authorId="0" shapeId="0">
      <text>
        <r>
          <rPr>
            <sz val="11"/>
            <color indexed="81"/>
            <rFont val="MS P ゴシック"/>
            <family val="3"/>
            <charset val="128"/>
          </rPr>
          <t>電気のCO2排出係数は、毎年、中国電力から公表されている。調整数値を使って計算する。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－平成２７年度実績　0.700kg</t>
        </r>
      </text>
    </comment>
    <comment ref="D22" authorId="1" shapeId="0">
      <text>
        <r>
          <rPr>
            <sz val="11"/>
            <color indexed="81"/>
            <rFont val="ＭＳ Ｐゴシック"/>
            <family val="3"/>
            <charset val="128"/>
          </rPr>
          <t>みんなのちょっと便利帳から参照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<sst xmlns="http://schemas.openxmlformats.org/spreadsheetml/2006/main" count="178" uniqueCount="97">
  <si>
    <t>CO2排出量集計表</t>
    <rPh sb="3" eb="6">
      <t>ハイシュツリョウ</t>
    </rPh>
    <rPh sb="6" eb="9">
      <t>シュウケイヒョウ</t>
    </rPh>
    <phoneticPr fontId="4"/>
  </si>
  <si>
    <t>環境家計簿</t>
    <phoneticPr fontId="4"/>
  </si>
  <si>
    <t>西暦</t>
    <rPh sb="0" eb="2">
      <t>セイレキ</t>
    </rPh>
    <phoneticPr fontId="4"/>
  </si>
  <si>
    <t xml:space="preserve"> (</t>
    <phoneticPr fontId="4"/>
  </si>
  <si>
    <t xml:space="preserve">) 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</si>
  <si>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</si>
  <si>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</si>
  <si>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 xml:space="preserve">（単位：kg-CO2)  </t>
    <rPh sb="1" eb="3">
      <t>タンイ</t>
    </rPh>
    <phoneticPr fontId="4"/>
  </si>
  <si>
    <t>CO2排出係数</t>
    <rPh sb="3" eb="5">
      <t>ハイシュツ</t>
    </rPh>
    <rPh sb="5" eb="7">
      <t>ケイスウ</t>
    </rPh>
    <phoneticPr fontId="4"/>
  </si>
  <si>
    <t xml:space="preserve"> 合計</t>
    <rPh sb="1" eb="3">
      <t>ゴウケイ</t>
    </rPh>
    <phoneticPr fontId="4"/>
  </si>
  <si>
    <t xml:space="preserve"> 4月</t>
    <rPh sb="2" eb="3">
      <t>ガツ</t>
    </rPh>
    <phoneticPr fontId="4"/>
  </si>
  <si>
    <t xml:space="preserve"> 5月</t>
    <rPh sb="2" eb="3">
      <t>ガツ</t>
    </rPh>
    <phoneticPr fontId="4"/>
  </si>
  <si>
    <t xml:space="preserve"> 6月</t>
    <rPh sb="2" eb="3">
      <t>ガツ</t>
    </rPh>
    <phoneticPr fontId="4"/>
  </si>
  <si>
    <t xml:space="preserve"> 7月</t>
    <phoneticPr fontId="4"/>
  </si>
  <si>
    <t xml:space="preserve"> 8月</t>
    <phoneticPr fontId="4"/>
  </si>
  <si>
    <t xml:space="preserve"> 9月</t>
    <phoneticPr fontId="4"/>
  </si>
  <si>
    <t xml:space="preserve"> 10月</t>
    <phoneticPr fontId="4"/>
  </si>
  <si>
    <t xml:space="preserve"> 11月</t>
    <phoneticPr fontId="4"/>
  </si>
  <si>
    <t xml:space="preserve"> 12月</t>
    <phoneticPr fontId="4"/>
  </si>
  <si>
    <t xml:space="preserve"> 1月</t>
    <rPh sb="2" eb="3">
      <t>ガツ</t>
    </rPh>
    <phoneticPr fontId="4"/>
  </si>
  <si>
    <t xml:space="preserve"> 2月</t>
    <rPh sb="2" eb="3">
      <t>ガツ</t>
    </rPh>
    <phoneticPr fontId="4"/>
  </si>
  <si>
    <t xml:space="preserve"> 3月</t>
    <rPh sb="2" eb="3">
      <t>ガツ</t>
    </rPh>
    <phoneticPr fontId="4"/>
  </si>
  <si>
    <t xml:space="preserve"> 電気</t>
    <rPh sb="1" eb="3">
      <t>デンキ</t>
    </rPh>
    <phoneticPr fontId="4"/>
  </si>
  <si>
    <t>（累計）</t>
    <rPh sb="1" eb="3">
      <t>ルイケイ</t>
    </rPh>
    <phoneticPr fontId="4"/>
  </si>
  <si>
    <t xml:space="preserve"> ＬＰガス</t>
    <phoneticPr fontId="4"/>
  </si>
  <si>
    <t xml:space="preserve"> 水道</t>
    <rPh sb="1" eb="3">
      <t>スイドウ</t>
    </rPh>
    <phoneticPr fontId="4"/>
  </si>
  <si>
    <t xml:space="preserve"> 灯油</t>
    <rPh sb="1" eb="3">
      <t>トウユ</t>
    </rPh>
    <phoneticPr fontId="4"/>
  </si>
  <si>
    <t xml:space="preserve"> ガソリン</t>
    <phoneticPr fontId="4"/>
  </si>
  <si>
    <t xml:space="preserve"> 軽油</t>
    <rPh sb="1" eb="3">
      <t>ケイユ</t>
    </rPh>
    <phoneticPr fontId="4"/>
  </si>
  <si>
    <t>使用料金集計表</t>
    <rPh sb="0" eb="2">
      <t>シヨウ</t>
    </rPh>
    <rPh sb="2" eb="4">
      <t>リョウキン</t>
    </rPh>
    <rPh sb="4" eb="7">
      <t>シュウケイヒョウ</t>
    </rPh>
    <phoneticPr fontId="4"/>
  </si>
  <si>
    <t>（単位：円）　</t>
    <rPh sb="1" eb="3">
      <t>タンイ</t>
    </rPh>
    <rPh sb="4" eb="5">
      <t>エン</t>
    </rPh>
    <phoneticPr fontId="4"/>
  </si>
  <si>
    <t xml:space="preserve"> 5月</t>
    <phoneticPr fontId="4"/>
  </si>
  <si>
    <t xml:space="preserve"> 6月</t>
    <phoneticPr fontId="4"/>
  </si>
  <si>
    <t xml:space="preserve"> 1月</t>
    <phoneticPr fontId="4"/>
  </si>
  <si>
    <t xml:space="preserve"> 2月</t>
    <phoneticPr fontId="4"/>
  </si>
  <si>
    <t xml:space="preserve"> 3月</t>
    <phoneticPr fontId="4"/>
  </si>
  <si>
    <t>　　　電気</t>
    <rPh sb="3" eb="5">
      <t>デンキ</t>
    </rPh>
    <phoneticPr fontId="4"/>
  </si>
  <si>
    <t>　　　ＬＰガス</t>
    <phoneticPr fontId="4"/>
  </si>
  <si>
    <t>　　　水道</t>
    <rPh sb="3" eb="5">
      <t>スイドウ</t>
    </rPh>
    <phoneticPr fontId="4"/>
  </si>
  <si>
    <t>　　　灯油</t>
    <rPh sb="3" eb="5">
      <t>トウユ</t>
    </rPh>
    <phoneticPr fontId="4"/>
  </si>
  <si>
    <t>　　　ガソリン</t>
    <phoneticPr fontId="4"/>
  </si>
  <si>
    <t>　　　軽油</t>
    <rPh sb="3" eb="5">
      <t>ケイユ</t>
    </rPh>
    <phoneticPr fontId="4"/>
  </si>
  <si>
    <t>　　　合計</t>
    <rPh sb="3" eb="5">
      <t>ゴウケイ</t>
    </rPh>
    <phoneticPr fontId="4"/>
  </si>
  <si>
    <t>年度　CO2排出量と使用料金のグラフ</t>
    <rPh sb="0" eb="2">
      <t>ネンド</t>
    </rPh>
    <rPh sb="6" eb="9">
      <t>ハイシュツリョウ</t>
    </rPh>
    <rPh sb="10" eb="12">
      <t>シヨウ</t>
    </rPh>
    <rPh sb="12" eb="14">
      <t>リョウキン</t>
    </rPh>
    <phoneticPr fontId="4"/>
  </si>
  <si>
    <t>※ CO2排出係数の説明</t>
    <rPh sb="5" eb="7">
      <t>ハイシュツ</t>
    </rPh>
    <rPh sb="7" eb="9">
      <t>ケイスウ</t>
    </rPh>
    <rPh sb="10" eb="12">
      <t>セツメイ</t>
    </rPh>
    <phoneticPr fontId="4"/>
  </si>
  <si>
    <t>2010年 ４ 月　　　環境家計簿（2010年度版）</t>
    <rPh sb="4" eb="5">
      <t>ネン</t>
    </rPh>
    <rPh sb="8" eb="9">
      <t>ガツ</t>
    </rPh>
    <rPh sb="12" eb="14">
      <t>カンキョウ</t>
    </rPh>
    <rPh sb="14" eb="17">
      <t>カケイボ</t>
    </rPh>
    <rPh sb="22" eb="23">
      <t>ネン</t>
    </rPh>
    <rPh sb="23" eb="24">
      <t>ド</t>
    </rPh>
    <rPh sb="24" eb="25">
      <t>バン</t>
    </rPh>
    <phoneticPr fontId="4"/>
  </si>
  <si>
    <t>に必要な数値を入力してください</t>
    <rPh sb="1" eb="3">
      <t>ヒツヨウ</t>
    </rPh>
    <rPh sb="4" eb="6">
      <t>スウチ</t>
    </rPh>
    <rPh sb="7" eb="9">
      <t>ニュウリョク</t>
    </rPh>
    <phoneticPr fontId="4"/>
  </si>
  <si>
    <t>使 用 量</t>
    <rPh sb="0" eb="1">
      <t>ツカ</t>
    </rPh>
    <rPh sb="2" eb="3">
      <t>ヨウ</t>
    </rPh>
    <rPh sb="4" eb="5">
      <t>リョウ</t>
    </rPh>
    <phoneticPr fontId="4"/>
  </si>
  <si>
    <t>CO2</t>
    <phoneticPr fontId="4"/>
  </si>
  <si>
    <t>CO2排出量</t>
  </si>
  <si>
    <t>金　額</t>
    <rPh sb="0" eb="1">
      <t>キン</t>
    </rPh>
    <rPh sb="2" eb="3">
      <t>ガク</t>
    </rPh>
    <phoneticPr fontId="4"/>
  </si>
  <si>
    <t>備　考</t>
    <rPh sb="0" eb="1">
      <t>ビ</t>
    </rPh>
    <rPh sb="2" eb="3">
      <t>コウ</t>
    </rPh>
    <phoneticPr fontId="4"/>
  </si>
  <si>
    <t>燃料使用量（リットル）</t>
    <rPh sb="0" eb="2">
      <t>ネンリョウ</t>
    </rPh>
    <rPh sb="2" eb="5">
      <t>シヨウリョウ</t>
    </rPh>
    <phoneticPr fontId="4"/>
  </si>
  <si>
    <t>（単位）</t>
    <rPh sb="1" eb="3">
      <t>タンイ</t>
    </rPh>
    <phoneticPr fontId="4"/>
  </si>
  <si>
    <t xml:space="preserve">排出係数 </t>
    <rPh sb="0" eb="2">
      <t>ハイシュツ</t>
    </rPh>
    <rPh sb="2" eb="4">
      <t>ケイスウ</t>
    </rPh>
    <phoneticPr fontId="4"/>
  </si>
  <si>
    <t>(kg-CO2)</t>
  </si>
  <si>
    <t>（円）</t>
    <rPh sb="1" eb="2">
      <t>エン</t>
    </rPh>
    <phoneticPr fontId="4"/>
  </si>
  <si>
    <t>灯油</t>
    <rPh sb="0" eb="2">
      <t>トウユ</t>
    </rPh>
    <phoneticPr fontId="4"/>
  </si>
  <si>
    <t>ガソリン</t>
    <phoneticPr fontId="4"/>
  </si>
  <si>
    <t>軽油</t>
    <rPh sb="0" eb="2">
      <t>ケイユ</t>
    </rPh>
    <phoneticPr fontId="4"/>
  </si>
  <si>
    <t>電　気</t>
    <rPh sb="0" eb="1">
      <t>デン</t>
    </rPh>
    <rPh sb="2" eb="3">
      <t>キ</t>
    </rPh>
    <phoneticPr fontId="4"/>
  </si>
  <si>
    <t>kwh</t>
    <phoneticPr fontId="4"/>
  </si>
  <si>
    <t>×</t>
    <phoneticPr fontId="4"/>
  </si>
  <si>
    <t>＝</t>
    <phoneticPr fontId="4"/>
  </si>
  <si>
    <t>都市ガス</t>
    <rPh sb="0" eb="2">
      <t>トシ</t>
    </rPh>
    <phoneticPr fontId="4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</si>
  <si>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4"/>
  </si>
  <si>
    <t>ＬＰガス</t>
    <phoneticPr fontId="4"/>
  </si>
  <si>
    <t>水　道</t>
    <rPh sb="0" eb="1">
      <t>ミズ</t>
    </rPh>
    <rPh sb="2" eb="3">
      <t>ミチ</t>
    </rPh>
    <phoneticPr fontId="4"/>
  </si>
  <si>
    <t>灯　油</t>
    <rPh sb="0" eb="1">
      <t>ヒ</t>
    </rPh>
    <rPh sb="2" eb="3">
      <t>アブラ</t>
    </rPh>
    <phoneticPr fontId="4"/>
  </si>
  <si>
    <t>リットル</t>
    <phoneticPr fontId="4"/>
  </si>
  <si>
    <t>軽　油</t>
    <rPh sb="0" eb="1">
      <t>ケイ</t>
    </rPh>
    <rPh sb="2" eb="3">
      <t>アブラ</t>
    </rPh>
    <phoneticPr fontId="4"/>
  </si>
  <si>
    <t>リットル</t>
    <phoneticPr fontId="4"/>
  </si>
  <si>
    <t>×</t>
    <phoneticPr fontId="4"/>
  </si>
  <si>
    <t>＝</t>
    <phoneticPr fontId="4"/>
  </si>
  <si>
    <t>計</t>
    <rPh sb="0" eb="1">
      <t>ケイ</t>
    </rPh>
    <phoneticPr fontId="4"/>
  </si>
  <si>
    <t>可燃ごみ</t>
    <rPh sb="0" eb="2">
      <t>カネン</t>
    </rPh>
    <phoneticPr fontId="4"/>
  </si>
  <si>
    <t>ｋｇ</t>
    <phoneticPr fontId="4"/>
  </si>
  <si>
    <t>月内に購入した燃料を、上から順に入力してください。</t>
    <rPh sb="0" eb="2">
      <t>ゲツナイ</t>
    </rPh>
    <rPh sb="3" eb="5">
      <t>コウニュウ</t>
    </rPh>
    <rPh sb="7" eb="9">
      <t>ネンリョウ</t>
    </rPh>
    <rPh sb="11" eb="12">
      <t>ウエ</t>
    </rPh>
    <rPh sb="14" eb="15">
      <t>ジュン</t>
    </rPh>
    <rPh sb="16" eb="18">
      <t>ニュウリョク</t>
    </rPh>
    <phoneticPr fontId="4"/>
  </si>
  <si>
    <t>（左欄に反映されます）</t>
    <rPh sb="1" eb="2">
      <t>サ</t>
    </rPh>
    <rPh sb="2" eb="3">
      <t>ラン</t>
    </rPh>
    <rPh sb="4" eb="6">
      <t>ハンエイ</t>
    </rPh>
    <phoneticPr fontId="4"/>
  </si>
  <si>
    <t>前月との比較（CO2排出量）</t>
    <rPh sb="0" eb="2">
      <t>ゼンゲツ</t>
    </rPh>
    <rPh sb="4" eb="6">
      <t>ヒカク</t>
    </rPh>
    <rPh sb="10" eb="13">
      <t>ハイシュツリョウ</t>
    </rPh>
    <phoneticPr fontId="4"/>
  </si>
  <si>
    <t>（単位：kg-CO2）</t>
    <rPh sb="1" eb="3">
      <t>タンイ</t>
    </rPh>
    <phoneticPr fontId="4"/>
  </si>
  <si>
    <t>前年同月との比較（CO2排出量）</t>
    <rPh sb="0" eb="2">
      <t>ゼンネン</t>
    </rPh>
    <rPh sb="2" eb="4">
      <t>ドウゲツ</t>
    </rPh>
    <rPh sb="6" eb="8">
      <t>ヒカク</t>
    </rPh>
    <rPh sb="12" eb="15">
      <t>ハイシュツリョウ</t>
    </rPh>
    <phoneticPr fontId="4"/>
  </si>
  <si>
    <t>今　月</t>
    <rPh sb="0" eb="1">
      <t>イマ</t>
    </rPh>
    <rPh sb="2" eb="3">
      <t>ツキ</t>
    </rPh>
    <phoneticPr fontId="4"/>
  </si>
  <si>
    <t>前　月</t>
    <rPh sb="0" eb="1">
      <t>マエ</t>
    </rPh>
    <rPh sb="2" eb="3">
      <t>ツキ</t>
    </rPh>
    <phoneticPr fontId="4"/>
  </si>
  <si>
    <t>増　　減　（％）</t>
    <rPh sb="0" eb="1">
      <t>ゾウ</t>
    </rPh>
    <rPh sb="3" eb="4">
      <t>ゲン</t>
    </rPh>
    <phoneticPr fontId="4"/>
  </si>
  <si>
    <t>前年同月</t>
    <rPh sb="0" eb="2">
      <t>ゼンネン</t>
    </rPh>
    <rPh sb="2" eb="4">
      <t>ドウゲツ</t>
    </rPh>
    <phoneticPr fontId="4"/>
  </si>
  <si>
    <t>（</t>
    <phoneticPr fontId="4"/>
  </si>
  <si>
    <t>％）</t>
    <phoneticPr fontId="4"/>
  </si>
  <si>
    <t>％）</t>
    <phoneticPr fontId="4"/>
  </si>
  <si>
    <t>ＬＰガス</t>
    <phoneticPr fontId="4"/>
  </si>
  <si>
    <t>％）</t>
    <phoneticPr fontId="4"/>
  </si>
  <si>
    <t>（</t>
    <phoneticPr fontId="4"/>
  </si>
  <si>
    <t>（</t>
    <phoneticPr fontId="4"/>
  </si>
  <si>
    <t>％）</t>
    <phoneticPr fontId="4"/>
  </si>
  <si>
    <t>　前年度のデータがある場合は、前年同月欄（青欄）に数値を入力してください。</t>
    <rPh sb="1" eb="4">
      <t>ゼンネンド</t>
    </rPh>
    <rPh sb="11" eb="13">
      <t>バアイ</t>
    </rPh>
    <rPh sb="15" eb="17">
      <t>ゼンネン</t>
    </rPh>
    <rPh sb="17" eb="19">
      <t>ドウゲツ</t>
    </rPh>
    <rPh sb="19" eb="20">
      <t>ラン</t>
    </rPh>
    <rPh sb="21" eb="22">
      <t>アオ</t>
    </rPh>
    <rPh sb="22" eb="23">
      <t>ラン</t>
    </rPh>
    <rPh sb="25" eb="27">
      <t>スウチ</t>
    </rPh>
    <rPh sb="28" eb="30">
      <t>ニュウリョク</t>
    </rPh>
    <phoneticPr fontId="4"/>
  </si>
  <si>
    <t>入力セル</t>
    <rPh sb="0" eb="2">
      <t>ニュウリョク</t>
    </rPh>
    <phoneticPr fontId="2"/>
  </si>
  <si>
    <t>H27年度実績</t>
    <rPh sb="3" eb="5">
      <t>ネンド</t>
    </rPh>
    <rPh sb="5" eb="7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</si>
</sst>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&quot;年&quot;\(ggge\)"/>
    <numFmt numFmtId="177" formatCode="#,##0.0_ ;[Red]\-#,##0.0\ "/>
    <numFmt numFmtId="178" formatCode="#,##0_ ;[Red]\-#,##0\ "/>
    <numFmt numFmtId="179" formatCode="#,##0.0_);[Red]\(#,##0.0\)"/>
    <numFmt numFmtId="180" formatCode="#,##0.0_ "/>
    <numFmt numFmtId="181" formatCode="#,##0_);[Red]\(#,##0\)"/>
    <numFmt numFmtId="182" formatCode="#,##0_ "/>
    <numFmt numFmtId="183" formatCode="0.000"/>
  </numFmts>
  <fonts count="26"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b/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 val="double"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9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7" fillId="0" borderId="0" xfId="1" quotePrefix="1" applyFont="1" applyAlignment="1">
      <alignment vertical="center"/>
    </xf>
    <xf numFmtId="0" fontId="17" fillId="0" borderId="0" xfId="1" applyFont="1" applyAlignment="1">
      <alignment vertical="center"/>
    </xf>
    <xf numFmtId="0" fontId="1" fillId="0" borderId="1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8" fillId="0" borderId="6" xfId="1" applyFont="1" applyFill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4" borderId="9" xfId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77" fontId="1" fillId="0" borderId="0" xfId="1" applyNumberFormat="1" applyFill="1" applyBorder="1" applyAlignment="1">
      <alignment vertical="center"/>
    </xf>
    <xf numFmtId="177" fontId="1" fillId="0" borderId="11" xfId="1" applyNumberFormat="1" applyFill="1" applyBorder="1" applyAlignment="1">
      <alignment vertical="center"/>
    </xf>
    <xf numFmtId="0" fontId="1" fillId="4" borderId="12" xfId="1" applyFill="1" applyBorder="1" applyAlignment="1">
      <alignment vertical="center"/>
    </xf>
    <xf numFmtId="0" fontId="1" fillId="0" borderId="13" xfId="1" applyFill="1" applyBorder="1" applyAlignment="1">
      <alignment vertical="center"/>
    </xf>
    <xf numFmtId="0" fontId="18" fillId="0" borderId="14" xfId="1" applyFont="1" applyFill="1" applyBorder="1" applyAlignment="1">
      <alignment vertical="center"/>
    </xf>
    <xf numFmtId="177" fontId="1" fillId="0" borderId="14" xfId="1" applyNumberFormat="1" applyFill="1" applyBorder="1" applyAlignment="1">
      <alignment vertical="center"/>
    </xf>
    <xf numFmtId="177" fontId="1" fillId="0" borderId="15" xfId="1" applyNumberFormat="1" applyFill="1" applyBorder="1" applyAlignment="1">
      <alignment vertical="center"/>
    </xf>
    <xf numFmtId="0" fontId="1" fillId="0" borderId="9" xfId="1" applyBorder="1" applyAlignment="1">
      <alignment vertical="center"/>
    </xf>
    <xf numFmtId="2" fontId="18" fillId="0" borderId="0" xfId="1" applyNumberFormat="1" applyFont="1" applyFill="1" applyBorder="1" applyAlignment="1">
      <alignment vertical="center"/>
    </xf>
    <xf numFmtId="0" fontId="1" fillId="0" borderId="12" xfId="1" applyBorder="1" applyAlignment="1">
      <alignment vertical="center"/>
    </xf>
    <xf numFmtId="0" fontId="1" fillId="4" borderId="16" xfId="1" applyFill="1" applyBorder="1" applyAlignment="1">
      <alignment vertical="center"/>
    </xf>
    <xf numFmtId="0" fontId="1" fillId="0" borderId="17" xfId="1" applyFill="1" applyBorder="1" applyAlignment="1">
      <alignment vertical="center"/>
    </xf>
    <xf numFmtId="0" fontId="18" fillId="0" borderId="18" xfId="1" applyFont="1" applyFill="1" applyBorder="1" applyAlignment="1">
      <alignment vertical="center"/>
    </xf>
    <xf numFmtId="177" fontId="1" fillId="0" borderId="18" xfId="1" applyNumberFormat="1" applyFill="1" applyBorder="1" applyAlignment="1">
      <alignment vertical="center"/>
    </xf>
    <xf numFmtId="177" fontId="1" fillId="0" borderId="19" xfId="1" applyNumberFormat="1" applyFill="1" applyBorder="1" applyAlignment="1">
      <alignment vertical="center"/>
    </xf>
    <xf numFmtId="0" fontId="1" fillId="4" borderId="20" xfId="1" applyFill="1" applyBorder="1" applyAlignment="1">
      <alignment vertical="center"/>
    </xf>
    <xf numFmtId="0" fontId="1" fillId="0" borderId="21" xfId="1" applyFill="1" applyBorder="1" applyAlignment="1">
      <alignment vertical="center"/>
    </xf>
    <xf numFmtId="0" fontId="18" fillId="0" borderId="1" xfId="1" applyFont="1" applyFill="1" applyBorder="1" applyAlignment="1">
      <alignment vertical="center"/>
    </xf>
    <xf numFmtId="177" fontId="1" fillId="0" borderId="1" xfId="1" applyNumberFormat="1" applyFill="1" applyBorder="1" applyAlignment="1">
      <alignment vertical="center"/>
    </xf>
    <xf numFmtId="177" fontId="1" fillId="0" borderId="22" xfId="1" applyNumberFormat="1" applyFill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5" fillId="0" borderId="23" xfId="1" applyFont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176" fontId="1" fillId="0" borderId="25" xfId="1" applyNumberFormat="1" applyBorder="1" applyAlignment="1">
      <alignment vertical="center"/>
    </xf>
    <xf numFmtId="176" fontId="1" fillId="0" borderId="26" xfId="1" applyNumberFormat="1" applyBorder="1" applyAlignment="1">
      <alignment vertical="center"/>
    </xf>
    <xf numFmtId="0" fontId="1" fillId="0" borderId="27" xfId="1" applyBorder="1" applyAlignment="1">
      <alignment horizontal="center" vertical="center"/>
    </xf>
    <xf numFmtId="0" fontId="5" fillId="0" borderId="28" xfId="1" applyFont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0" xfId="1" applyBorder="1" applyAlignment="1">
      <alignment vertical="center"/>
    </xf>
    <xf numFmtId="178" fontId="1" fillId="0" borderId="30" xfId="1" applyNumberFormat="1" applyBorder="1" applyAlignment="1">
      <alignment vertical="center"/>
    </xf>
    <xf numFmtId="0" fontId="1" fillId="0" borderId="31" xfId="1" applyBorder="1" applyAlignment="1">
      <alignment vertical="center"/>
    </xf>
    <xf numFmtId="178" fontId="1" fillId="0" borderId="32" xfId="1" applyNumberFormat="1" applyBorder="1" applyAlignment="1">
      <alignment vertical="center"/>
    </xf>
    <xf numFmtId="0" fontId="1" fillId="0" borderId="33" xfId="1" applyBorder="1" applyAlignment="1">
      <alignment vertical="center"/>
    </xf>
    <xf numFmtId="178" fontId="1" fillId="0" borderId="33" xfId="1" applyNumberFormat="1" applyBorder="1" applyAlignment="1">
      <alignment vertical="center"/>
    </xf>
    <xf numFmtId="178" fontId="1" fillId="0" borderId="34" xfId="1" applyNumberFormat="1" applyBorder="1" applyAlignment="1">
      <alignment vertical="center"/>
    </xf>
    <xf numFmtId="0" fontId="1" fillId="0" borderId="0" xfId="1"/>
    <xf numFmtId="0" fontId="1" fillId="0" borderId="35" xfId="1" applyBorder="1"/>
    <xf numFmtId="0" fontId="1" fillId="0" borderId="35" xfId="1" applyBorder="1" applyAlignment="1">
      <alignment horizontal="left"/>
    </xf>
    <xf numFmtId="0" fontId="3" fillId="0" borderId="0" xfId="1" applyFont="1"/>
    <xf numFmtId="0" fontId="7" fillId="0" borderId="0" xfId="1" applyFont="1"/>
    <xf numFmtId="0" fontId="1" fillId="2" borderId="35" xfId="1" applyFill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/>
    <xf numFmtId="0" fontId="1" fillId="0" borderId="41" xfId="1" applyBorder="1" applyAlignment="1">
      <alignment vertical="center"/>
    </xf>
    <xf numFmtId="0" fontId="1" fillId="0" borderId="42" xfId="1" applyBorder="1" applyAlignment="1">
      <alignment horizontal="center" vertical="center"/>
    </xf>
    <xf numFmtId="0" fontId="1" fillId="0" borderId="43" xfId="1" applyBorder="1" applyAlignment="1">
      <alignment horizontal="right" vertical="center"/>
    </xf>
    <xf numFmtId="0" fontId="1" fillId="0" borderId="44" xfId="1" applyBorder="1" applyAlignment="1">
      <alignment horizontal="right" vertical="center"/>
    </xf>
    <xf numFmtId="0" fontId="1" fillId="0" borderId="43" xfId="1" applyBorder="1"/>
    <xf numFmtId="0" fontId="1" fillId="0" borderId="45" xfId="1" applyBorder="1" applyAlignment="1">
      <alignment horizontal="center"/>
    </xf>
    <xf numFmtId="0" fontId="1" fillId="0" borderId="46" xfId="1" applyBorder="1" applyAlignment="1">
      <alignment horizontal="center" vertical="center"/>
    </xf>
    <xf numFmtId="179" fontId="1" fillId="2" borderId="0" xfId="1" applyNumberFormat="1" applyFill="1" applyBorder="1" applyAlignment="1" applyProtection="1">
      <alignment vertical="center"/>
      <protection locked="0"/>
    </xf>
    <xf numFmtId="0" fontId="1" fillId="0" borderId="47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181" fontId="1" fillId="2" borderId="48" xfId="1" applyNumberFormat="1" applyFill="1" applyBorder="1" applyAlignment="1" applyProtection="1">
      <alignment vertical="center"/>
      <protection locked="0"/>
    </xf>
    <xf numFmtId="182" fontId="1" fillId="0" borderId="49" xfId="1" applyNumberFormat="1" applyBorder="1" applyAlignment="1" applyProtection="1">
      <alignment vertical="center"/>
      <protection locked="0"/>
    </xf>
    <xf numFmtId="0" fontId="1" fillId="0" borderId="48" xfId="1" applyBorder="1" applyAlignment="1">
      <alignment horizontal="center"/>
    </xf>
    <xf numFmtId="180" fontId="1" fillId="2" borderId="0" xfId="1" applyNumberFormat="1" applyFill="1" applyBorder="1" applyProtection="1">
      <protection locked="0"/>
    </xf>
    <xf numFmtId="0" fontId="1" fillId="0" borderId="50" xfId="1" applyBorder="1" applyAlignment="1">
      <alignment horizontal="center" vertical="center"/>
    </xf>
    <xf numFmtId="179" fontId="1" fillId="2" borderId="31" xfId="1" applyNumberFormat="1" applyFill="1" applyBorder="1" applyAlignment="1" applyProtection="1">
      <alignment vertical="center"/>
      <protection locked="0"/>
    </xf>
    <xf numFmtId="0" fontId="1" fillId="0" borderId="51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181" fontId="1" fillId="2" borderId="52" xfId="1" applyNumberFormat="1" applyFill="1" applyBorder="1" applyAlignment="1" applyProtection="1">
      <alignment vertical="center"/>
      <protection locked="0"/>
    </xf>
    <xf numFmtId="182" fontId="1" fillId="0" borderId="53" xfId="1" applyNumberFormat="1" applyBorder="1" applyAlignment="1" applyProtection="1">
      <alignment vertical="center"/>
      <protection locked="0"/>
    </xf>
    <xf numFmtId="0" fontId="1" fillId="0" borderId="52" xfId="1" applyBorder="1" applyAlignment="1">
      <alignment horizontal="center"/>
    </xf>
    <xf numFmtId="180" fontId="1" fillId="2" borderId="31" xfId="1" applyNumberFormat="1" applyFill="1" applyBorder="1" applyProtection="1">
      <protection locked="0"/>
    </xf>
    <xf numFmtId="179" fontId="1" fillId="0" borderId="31" xfId="1" applyNumberFormat="1" applyFill="1" applyBorder="1" applyAlignment="1" applyProtection="1">
      <alignment vertical="center"/>
    </xf>
    <xf numFmtId="0" fontId="1" fillId="0" borderId="54" xfId="1" applyBorder="1" applyAlignment="1">
      <alignment horizontal="center"/>
    </xf>
    <xf numFmtId="180" fontId="1" fillId="0" borderId="33" xfId="1" applyNumberFormat="1" applyFill="1" applyBorder="1" applyAlignment="1">
      <alignment vertical="center"/>
    </xf>
    <xf numFmtId="0" fontId="1" fillId="0" borderId="46" xfId="1" applyBorder="1" applyAlignment="1">
      <alignment horizontal="center"/>
    </xf>
    <xf numFmtId="0" fontId="1" fillId="0" borderId="47" xfId="1" applyBorder="1" applyAlignment="1">
      <alignment horizontal="center"/>
    </xf>
    <xf numFmtId="181" fontId="1" fillId="0" borderId="55" xfId="1" applyNumberFormat="1" applyFill="1" applyBorder="1" applyAlignment="1" applyProtection="1">
      <alignment vertical="center"/>
      <protection locked="0"/>
    </xf>
    <xf numFmtId="0" fontId="12" fillId="0" borderId="0" xfId="1" applyFont="1"/>
    <xf numFmtId="0" fontId="1" fillId="0" borderId="0" xfId="1" applyFill="1"/>
    <xf numFmtId="0" fontId="1" fillId="0" borderId="56" xfId="1" applyBorder="1" applyAlignment="1">
      <alignment horizontal="center" vertical="center"/>
    </xf>
    <xf numFmtId="181" fontId="1" fillId="0" borderId="57" xfId="1" applyNumberFormat="1" applyFont="1" applyFill="1" applyBorder="1" applyAlignment="1">
      <alignment vertical="center"/>
    </xf>
    <xf numFmtId="182" fontId="1" fillId="0" borderId="58" xfId="1" applyNumberFormat="1" applyBorder="1" applyAlignment="1" applyProtection="1">
      <alignment vertical="center"/>
      <protection locked="0"/>
    </xf>
    <xf numFmtId="0" fontId="12" fillId="0" borderId="0" xfId="1" applyFont="1" applyAlignment="1">
      <alignment vertical="top"/>
    </xf>
    <xf numFmtId="0" fontId="13" fillId="0" borderId="0" xfId="1" applyFont="1"/>
    <xf numFmtId="0" fontId="1" fillId="0" borderId="0" xfId="1" applyAlignment="1">
      <alignment horizontal="right"/>
    </xf>
    <xf numFmtId="0" fontId="1" fillId="0" borderId="59" xfId="1" applyBorder="1" applyAlignment="1">
      <alignment horizontal="center"/>
    </xf>
    <xf numFmtId="0" fontId="1" fillId="0" borderId="60" xfId="1" applyBorder="1" applyAlignment="1">
      <alignment horizontal="center"/>
    </xf>
    <xf numFmtId="179" fontId="1" fillId="0" borderId="0" xfId="1" applyNumberFormat="1" applyFill="1" applyBorder="1"/>
    <xf numFmtId="179" fontId="1" fillId="2" borderId="61" xfId="1" applyNumberFormat="1" applyFill="1" applyBorder="1" applyProtection="1">
      <protection locked="0"/>
    </xf>
    <xf numFmtId="0" fontId="1" fillId="0" borderId="0" xfId="1" applyBorder="1" applyAlignment="1">
      <alignment horizontal="center"/>
    </xf>
    <xf numFmtId="0" fontId="1" fillId="0" borderId="62" xfId="1" applyBorder="1" applyAlignment="1">
      <alignment horizontal="center"/>
    </xf>
    <xf numFmtId="180" fontId="1" fillId="0" borderId="0" xfId="1" applyNumberFormat="1" applyFill="1" applyBorder="1"/>
    <xf numFmtId="177" fontId="1" fillId="0" borderId="0" xfId="1" applyNumberFormat="1" applyBorder="1"/>
    <xf numFmtId="179" fontId="1" fillId="0" borderId="31" xfId="1" applyNumberFormat="1" applyFill="1" applyBorder="1"/>
    <xf numFmtId="179" fontId="1" fillId="2" borderId="63" xfId="1" applyNumberFormat="1" applyFill="1" applyBorder="1" applyProtection="1">
      <protection locked="0"/>
    </xf>
    <xf numFmtId="0" fontId="1" fillId="0" borderId="31" xfId="1" applyBorder="1" applyAlignment="1">
      <alignment horizontal="center"/>
    </xf>
    <xf numFmtId="0" fontId="1" fillId="0" borderId="64" xfId="1" applyBorder="1" applyAlignment="1">
      <alignment horizontal="center"/>
    </xf>
    <xf numFmtId="180" fontId="1" fillId="0" borderId="31" xfId="1" applyNumberFormat="1" applyFill="1" applyBorder="1"/>
    <xf numFmtId="177" fontId="1" fillId="0" borderId="31" xfId="1" applyNumberFormat="1" applyBorder="1"/>
    <xf numFmtId="0" fontId="1" fillId="0" borderId="0" xfId="1" applyFill="1" applyBorder="1" applyAlignment="1">
      <alignment horizontal="center"/>
    </xf>
    <xf numFmtId="0" fontId="1" fillId="0" borderId="35" xfId="1" applyBorder="1" applyAlignment="1">
      <alignment horizontal="center"/>
    </xf>
    <xf numFmtId="179" fontId="1" fillId="0" borderId="65" xfId="1" applyNumberFormat="1" applyFill="1" applyBorder="1"/>
    <xf numFmtId="179" fontId="1" fillId="0" borderId="59" xfId="1" applyNumberFormat="1" applyFill="1" applyBorder="1"/>
    <xf numFmtId="0" fontId="1" fillId="0" borderId="66" xfId="1" applyBorder="1" applyAlignment="1">
      <alignment horizontal="center"/>
    </xf>
    <xf numFmtId="180" fontId="1" fillId="0" borderId="59" xfId="1" applyNumberFormat="1" applyFill="1" applyBorder="1"/>
    <xf numFmtId="177" fontId="1" fillId="0" borderId="59" xfId="1" applyNumberFormat="1" applyBorder="1"/>
    <xf numFmtId="0" fontId="12" fillId="0" borderId="25" xfId="1" applyFont="1" applyFill="1" applyBorder="1" applyAlignment="1"/>
    <xf numFmtId="0" fontId="1" fillId="0" borderId="0" xfId="1" applyBorder="1" applyAlignment="1">
      <alignment horizontal="right" vertical="center"/>
    </xf>
    <xf numFmtId="0" fontId="1" fillId="5" borderId="69" xfId="1" applyFill="1" applyBorder="1" applyAlignment="1">
      <alignment vertical="center"/>
    </xf>
    <xf numFmtId="0" fontId="1" fillId="5" borderId="70" xfId="1" applyFill="1" applyBorder="1" applyAlignment="1">
      <alignment vertical="center"/>
    </xf>
    <xf numFmtId="177" fontId="1" fillId="0" borderId="17" xfId="1" applyNumberFormat="1" applyFill="1" applyBorder="1" applyAlignment="1">
      <alignment vertical="center"/>
    </xf>
    <xf numFmtId="177" fontId="1" fillId="0" borderId="13" xfId="1" applyNumberFormat="1" applyFill="1" applyBorder="1" applyAlignment="1">
      <alignment vertical="center"/>
    </xf>
    <xf numFmtId="177" fontId="1" fillId="0" borderId="47" xfId="1" applyNumberFormat="1" applyFill="1" applyBorder="1" applyAlignment="1">
      <alignment vertical="center"/>
    </xf>
    <xf numFmtId="177" fontId="1" fillId="0" borderId="42" xfId="1" applyNumberFormat="1" applyFill="1" applyBorder="1" applyAlignment="1">
      <alignment vertical="center"/>
    </xf>
    <xf numFmtId="177" fontId="1" fillId="0" borderId="67" xfId="1" applyNumberFormat="1" applyFill="1" applyBorder="1" applyAlignment="1">
      <alignment vertical="center"/>
    </xf>
    <xf numFmtId="177" fontId="19" fillId="0" borderId="73" xfId="1" applyNumberFormat="1" applyFont="1" applyFill="1" applyBorder="1" applyAlignment="1">
      <alignment horizontal="center" vertical="center"/>
    </xf>
    <xf numFmtId="183" fontId="18" fillId="0" borderId="0" xfId="1" applyNumberFormat="1" applyFont="1" applyFill="1" applyBorder="1" applyAlignment="1">
      <alignment vertical="center"/>
    </xf>
    <xf numFmtId="0" fontId="20" fillId="0" borderId="0" xfId="1" applyFont="1"/>
    <xf numFmtId="0" fontId="23" fillId="0" borderId="2" xfId="1" applyFont="1" applyFill="1" applyBorder="1" applyAlignment="1">
      <alignment vertical="center"/>
    </xf>
    <xf numFmtId="0" fontId="24" fillId="0" borderId="14" xfId="1" applyFont="1" applyFill="1" applyBorder="1" applyAlignment="1">
      <alignment horizontal="right" vertical="center"/>
    </xf>
    <xf numFmtId="0" fontId="1" fillId="5" borderId="71" xfId="1" applyFill="1" applyBorder="1" applyAlignment="1" applyProtection="1">
      <alignment vertical="center"/>
      <protection locked="0"/>
    </xf>
    <xf numFmtId="0" fontId="1" fillId="5" borderId="68" xfId="1" applyFill="1" applyBorder="1" applyAlignment="1" applyProtection="1">
      <alignment vertical="center"/>
      <protection locked="0"/>
    </xf>
    <xf numFmtId="0" fontId="1" fillId="5" borderId="67" xfId="1" applyFill="1" applyBorder="1" applyAlignment="1" applyProtection="1">
      <alignment vertical="center"/>
      <protection locked="0"/>
    </xf>
    <xf numFmtId="0" fontId="1" fillId="5" borderId="72" xfId="1" applyFill="1" applyBorder="1" applyAlignment="1" applyProtection="1">
      <alignment vertical="center"/>
      <protection locked="0"/>
    </xf>
    <xf numFmtId="177" fontId="1" fillId="5" borderId="0" xfId="1" applyNumberFormat="1" applyFill="1" applyBorder="1" applyAlignment="1" applyProtection="1">
      <alignment vertical="center"/>
      <protection locked="0"/>
    </xf>
    <xf numFmtId="177" fontId="1" fillId="5" borderId="61" xfId="1" applyNumberFormat="1" applyFill="1" applyBorder="1" applyAlignment="1" applyProtection="1">
      <alignment vertical="center"/>
      <protection locked="0"/>
    </xf>
    <xf numFmtId="177" fontId="1" fillId="5" borderId="47" xfId="1" applyNumberFormat="1" applyFill="1" applyBorder="1" applyAlignment="1" applyProtection="1">
      <alignment vertical="center"/>
      <protection locked="0"/>
    </xf>
    <xf numFmtId="178" fontId="1" fillId="5" borderId="0" xfId="1" applyNumberFormat="1" applyFill="1" applyBorder="1" applyAlignment="1" applyProtection="1">
      <alignment vertical="center"/>
      <protection locked="0"/>
    </xf>
    <xf numFmtId="178" fontId="1" fillId="5" borderId="68" xfId="1" applyNumberFormat="1" applyFill="1" applyBorder="1" applyAlignment="1" applyProtection="1">
      <alignment vertical="center"/>
      <protection locked="0"/>
    </xf>
    <xf numFmtId="178" fontId="1" fillId="5" borderId="31" xfId="1" applyNumberFormat="1" applyFill="1" applyBorder="1" applyAlignment="1" applyProtection="1">
      <alignment vertical="center"/>
      <protection locked="0"/>
    </xf>
    <xf numFmtId="178" fontId="1" fillId="5" borderId="63" xfId="1" applyNumberFormat="1" applyFill="1" applyBorder="1" applyAlignment="1" applyProtection="1">
      <alignment vertical="center"/>
      <protection locked="0"/>
    </xf>
    <xf numFmtId="0" fontId="1" fillId="4" borderId="74" xfId="1" applyFill="1" applyBorder="1" applyAlignment="1">
      <alignment vertical="center"/>
    </xf>
    <xf numFmtId="0" fontId="1" fillId="4" borderId="75" xfId="1" applyFill="1" applyBorder="1" applyAlignment="1">
      <alignment vertical="center"/>
    </xf>
    <xf numFmtId="0" fontId="1" fillId="0" borderId="76" xfId="1" applyBorder="1" applyAlignment="1">
      <alignment vertical="center"/>
    </xf>
    <xf numFmtId="0" fontId="1" fillId="0" borderId="77" xfId="1" applyBorder="1" applyAlignment="1">
      <alignment vertical="center"/>
    </xf>
    <xf numFmtId="0" fontId="1" fillId="0" borderId="78" xfId="1" applyBorder="1" applyAlignment="1">
      <alignment vertical="center"/>
    </xf>
    <xf numFmtId="0" fontId="1" fillId="0" borderId="79" xfId="1" applyBorder="1" applyAlignment="1">
      <alignment vertical="center"/>
    </xf>
    <xf numFmtId="176" fontId="1" fillId="0" borderId="2" xfId="1" applyNumberFormat="1" applyBorder="1" applyAlignment="1">
      <alignment vertical="center"/>
    </xf>
    <xf numFmtId="176" fontId="1" fillId="0" borderId="37" xfId="1" applyNumberFormat="1" applyBorder="1" applyAlignment="1">
      <alignment vertical="center"/>
    </xf>
    <xf numFmtId="176" fontId="1" fillId="0" borderId="70" xfId="1" applyNumberFormat="1" applyBorder="1" applyAlignment="1">
      <alignment vertical="center"/>
    </xf>
    <xf numFmtId="0" fontId="1" fillId="4" borderId="80" xfId="1" applyFill="1" applyBorder="1" applyAlignment="1">
      <alignment vertical="center"/>
    </xf>
    <xf numFmtId="0" fontId="1" fillId="4" borderId="81" xfId="1" applyFill="1" applyBorder="1" applyAlignment="1">
      <alignment vertical="center"/>
    </xf>
    <xf numFmtId="0" fontId="1" fillId="0" borderId="74" xfId="1" applyBorder="1" applyAlignment="1">
      <alignment vertical="center"/>
    </xf>
    <xf numFmtId="0" fontId="1" fillId="0" borderId="75" xfId="1" applyBorder="1" applyAlignment="1">
      <alignment vertical="center"/>
    </xf>
    <xf numFmtId="177" fontId="1" fillId="0" borderId="82" xfId="1" applyNumberFormat="1" applyBorder="1" applyAlignment="1"/>
    <xf numFmtId="177" fontId="1" fillId="0" borderId="59" xfId="1" applyNumberFormat="1" applyBorder="1" applyAlignment="1"/>
    <xf numFmtId="180" fontId="1" fillId="0" borderId="82" xfId="1" applyNumberFormat="1" applyBorder="1" applyAlignment="1"/>
    <xf numFmtId="180" fontId="1" fillId="0" borderId="83" xfId="1" applyNumberFormat="1" applyBorder="1" applyAlignment="1"/>
    <xf numFmtId="177" fontId="1" fillId="0" borderId="51" xfId="1" applyNumberFormat="1" applyBorder="1" applyAlignment="1"/>
    <xf numFmtId="177" fontId="1" fillId="0" borderId="31" xfId="1" applyNumberFormat="1" applyBorder="1" applyAlignment="1"/>
    <xf numFmtId="180" fontId="1" fillId="2" borderId="51" xfId="1" applyNumberFormat="1" applyFill="1" applyBorder="1" applyAlignment="1" applyProtection="1">
      <protection locked="0"/>
    </xf>
    <xf numFmtId="180" fontId="1" fillId="2" borderId="84" xfId="1" applyNumberFormat="1" applyFill="1" applyBorder="1" applyAlignment="1" applyProtection="1">
      <protection locked="0"/>
    </xf>
    <xf numFmtId="177" fontId="1" fillId="0" borderId="85" xfId="1" applyNumberFormat="1" applyBorder="1" applyAlignment="1"/>
    <xf numFmtId="177" fontId="1" fillId="0" borderId="86" xfId="1" applyNumberFormat="1" applyBorder="1" applyAlignment="1"/>
    <xf numFmtId="177" fontId="1" fillId="0" borderId="0" xfId="1" applyNumberFormat="1" applyBorder="1" applyAlignment="1"/>
    <xf numFmtId="0" fontId="1" fillId="0" borderId="59" xfId="1" applyBorder="1" applyAlignment="1">
      <alignment horizontal="center"/>
    </xf>
    <xf numFmtId="0" fontId="1" fillId="0" borderId="66" xfId="1" applyBorder="1" applyAlignment="1">
      <alignment horizontal="center"/>
    </xf>
    <xf numFmtId="0" fontId="1" fillId="0" borderId="82" xfId="1" applyBorder="1" applyAlignment="1">
      <alignment horizontal="center"/>
    </xf>
    <xf numFmtId="0" fontId="1" fillId="0" borderId="83" xfId="1" applyBorder="1" applyAlignment="1">
      <alignment horizontal="center"/>
    </xf>
    <xf numFmtId="177" fontId="1" fillId="0" borderId="87" xfId="1" applyNumberFormat="1" applyBorder="1" applyAlignment="1"/>
    <xf numFmtId="177" fontId="1" fillId="0" borderId="88" xfId="1" applyNumberFormat="1" applyBorder="1"/>
    <xf numFmtId="180" fontId="1" fillId="2" borderId="47" xfId="1" applyNumberFormat="1" applyFill="1" applyBorder="1" applyAlignment="1" applyProtection="1">
      <protection locked="0"/>
    </xf>
    <xf numFmtId="180" fontId="1" fillId="2" borderId="89" xfId="1" applyNumberFormat="1" applyFill="1" applyBorder="1" applyAlignment="1" applyProtection="1">
      <protection locked="0"/>
    </xf>
    <xf numFmtId="0" fontId="1" fillId="0" borderId="31" xfId="1" applyBorder="1" applyAlignment="1">
      <alignment horizontal="center" vertical="center"/>
    </xf>
    <xf numFmtId="180" fontId="10" fillId="3" borderId="52" xfId="1" applyNumberFormat="1" applyFont="1" applyFill="1" applyBorder="1" applyAlignment="1">
      <alignment vertical="center"/>
    </xf>
    <xf numFmtId="180" fontId="1" fillId="0" borderId="90" xfId="1" applyNumberFormat="1" applyFill="1" applyBorder="1" applyAlignment="1">
      <alignment vertical="center"/>
    </xf>
    <xf numFmtId="0" fontId="1" fillId="0" borderId="91" xfId="1" applyBorder="1" applyAlignment="1">
      <alignment vertical="center"/>
    </xf>
    <xf numFmtId="180" fontId="1" fillId="0" borderId="33" xfId="1" applyNumberFormat="1" applyFill="1" applyBorder="1" applyAlignment="1">
      <alignment vertical="center"/>
    </xf>
    <xf numFmtId="180" fontId="1" fillId="0" borderId="92" xfId="1" applyNumberFormat="1" applyFill="1" applyBorder="1" applyAlignment="1">
      <alignment vertical="center"/>
    </xf>
    <xf numFmtId="0" fontId="1" fillId="0" borderId="93" xfId="1" applyBorder="1" applyAlignment="1">
      <alignment horizontal="center"/>
    </xf>
    <xf numFmtId="180" fontId="10" fillId="3" borderId="55" xfId="1" applyNumberFormat="1" applyFont="1" applyFill="1" applyBorder="1" applyAlignment="1">
      <alignment vertical="center"/>
    </xf>
    <xf numFmtId="179" fontId="1" fillId="0" borderId="94" xfId="1" applyNumberFormat="1" applyBorder="1" applyAlignment="1">
      <alignment vertical="center"/>
    </xf>
    <xf numFmtId="0" fontId="1" fillId="0" borderId="95" xfId="1" applyBorder="1" applyAlignment="1"/>
    <xf numFmtId="0" fontId="1" fillId="0" borderId="96" xfId="1" applyBorder="1" applyAlignment="1"/>
    <xf numFmtId="180" fontId="13" fillId="3" borderId="97" xfId="1" applyNumberFormat="1" applyFont="1" applyFill="1" applyBorder="1" applyAlignment="1">
      <alignment vertical="center"/>
    </xf>
    <xf numFmtId="180" fontId="13" fillId="3" borderId="98" xfId="1" applyNumberFormat="1" applyFont="1" applyFill="1" applyBorder="1" applyAlignment="1">
      <alignment vertical="center"/>
    </xf>
    <xf numFmtId="180" fontId="13" fillId="3" borderId="99" xfId="1" applyNumberFormat="1" applyFont="1" applyFill="1" applyBorder="1" applyAlignment="1">
      <alignment vertical="center"/>
    </xf>
    <xf numFmtId="0" fontId="1" fillId="0" borderId="14" xfId="1" applyBorder="1" applyAlignment="1">
      <alignment horizontal="right"/>
    </xf>
    <xf numFmtId="0" fontId="1" fillId="2" borderId="84" xfId="1" applyFill="1" applyBorder="1" applyAlignment="1" applyProtection="1">
      <protection locked="0"/>
    </xf>
    <xf numFmtId="180" fontId="1" fillId="2" borderId="31" xfId="1" applyNumberFormat="1" applyFill="1" applyBorder="1" applyAlignment="1" applyProtection="1">
      <protection locked="0"/>
    </xf>
    <xf numFmtId="180" fontId="1" fillId="2" borderId="64" xfId="1" applyNumberFormat="1" applyFill="1" applyBorder="1" applyAlignment="1" applyProtection="1">
      <protection locked="0"/>
    </xf>
    <xf numFmtId="180" fontId="1" fillId="2" borderId="100" xfId="1" applyNumberFormat="1" applyFill="1" applyBorder="1" applyAlignment="1" applyProtection="1">
      <protection locked="0"/>
    </xf>
    <xf numFmtId="0" fontId="1" fillId="2" borderId="101" xfId="1" applyFill="1" applyBorder="1" applyAlignment="1" applyProtection="1">
      <protection locked="0"/>
    </xf>
    <xf numFmtId="180" fontId="1" fillId="2" borderId="93" xfId="1" applyNumberFormat="1" applyFill="1" applyBorder="1" applyAlignment="1" applyProtection="1">
      <protection locked="0"/>
    </xf>
    <xf numFmtId="180" fontId="1" fillId="2" borderId="102" xfId="1" applyNumberFormat="1" applyFill="1" applyBorder="1" applyAlignment="1" applyProtection="1">
      <protection locked="0"/>
    </xf>
    <xf numFmtId="0" fontId="1" fillId="0" borderId="88" xfId="1" applyBorder="1" applyAlignment="1">
      <alignment horizontal="center" vertical="center"/>
    </xf>
    <xf numFmtId="180" fontId="10" fillId="3" borderId="40" xfId="1" applyNumberFormat="1" applyFont="1" applyFill="1" applyBorder="1" applyAlignment="1">
      <alignment vertical="center"/>
    </xf>
    <xf numFmtId="180" fontId="1" fillId="2" borderId="87" xfId="1" applyNumberFormat="1" applyFill="1" applyBorder="1" applyAlignment="1" applyProtection="1">
      <protection locked="0"/>
    </xf>
    <xf numFmtId="0" fontId="1" fillId="2" borderId="103" xfId="1" applyFill="1" applyBorder="1" applyAlignment="1" applyProtection="1">
      <protection locked="0"/>
    </xf>
    <xf numFmtId="180" fontId="1" fillId="2" borderId="88" xfId="1" applyNumberFormat="1" applyFill="1" applyBorder="1" applyAlignment="1" applyProtection="1">
      <protection locked="0"/>
    </xf>
    <xf numFmtId="180" fontId="1" fillId="2" borderId="104" xfId="1" applyNumberFormat="1" applyFill="1" applyBorder="1" applyAlignment="1" applyProtection="1">
      <protection locked="0"/>
    </xf>
    <xf numFmtId="0" fontId="1" fillId="0" borderId="105" xfId="1" applyBorder="1" applyAlignment="1">
      <alignment horizontal="center" vertical="center"/>
    </xf>
    <xf numFmtId="0" fontId="1" fillId="0" borderId="106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107" xfId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5" xfId="1" applyBorder="1" applyAlignment="1"/>
    <xf numFmtId="0" fontId="1" fillId="0" borderId="108" xfId="1" applyBorder="1" applyAlignment="1"/>
    <xf numFmtId="0" fontId="1" fillId="0" borderId="14" xfId="1" applyBorder="1" applyAlignment="1">
      <alignment horizontal="center" vertical="center"/>
    </xf>
    <xf numFmtId="0" fontId="1" fillId="0" borderId="109" xfId="1" applyBorder="1" applyAlignment="1">
      <alignment horizontal="center" vertical="center"/>
    </xf>
    <xf numFmtId="0" fontId="10" fillId="0" borderId="43" xfId="1" applyFont="1" applyBorder="1" applyAlignment="1">
      <alignment horizontal="right" vertical="center"/>
    </xf>
    <xf numFmtId="0" fontId="1" fillId="0" borderId="85" xfId="1" applyBorder="1" applyAlignment="1">
      <alignment horizontal="center"/>
    </xf>
    <xf numFmtId="0" fontId="1" fillId="0" borderId="110" xfId="1" applyBorder="1" applyAlignment="1">
      <alignment horizontal="center"/>
    </xf>
    <xf numFmtId="0" fontId="1" fillId="0" borderId="86" xfId="1" applyBorder="1" applyAlignment="1">
      <alignment horizontal="center"/>
    </xf>
    <xf numFmtId="0" fontId="1" fillId="0" borderId="111" xfId="1" applyBorder="1" applyAlignment="1">
      <alignment horizontal="center"/>
    </xf>
    <xf numFmtId="0" fontId="25" fillId="6" borderId="0" xfId="1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r>
              <a:rPr lang="ja-JP" altLang="en-US"/>
              <a:t>排出量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148148148148149"/>
          <c:w val="0.89019685039370078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グラフ作成!$B$5</c:f>
              <c:strCache>
                <c:ptCount val="1"/>
                <c:pt idx="0">
                  <c:v> 電気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グラフ作成!$C$5:$N$5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グラフ作成!$B$6</c:f>
              <c:strCache>
                <c:ptCount val="1"/>
                <c:pt idx="0">
                  <c:v> ＬＰガス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グラフ作成!$C$6:$N$6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グラフ作成!$B$7</c:f>
              <c:strCache>
                <c:ptCount val="1"/>
                <c:pt idx="0">
                  <c:v> 水道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グラフ作成!$C$7:$N$7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グラフ作成!$B$8</c:f>
              <c:strCache>
                <c:ptCount val="1"/>
                <c:pt idx="0">
                  <c:v> 灯油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グラフ作成!$C$8:$N$8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グラフ作成!$B$9</c:f>
              <c:strCache>
                <c:ptCount val="1"/>
                <c:pt idx="0">
                  <c:v> ガソリン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グラフ作成!$C$9:$N$9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グラフ作成!$B$10</c:f>
              <c:strCache>
                <c:ptCount val="1"/>
                <c:pt idx="0">
                  <c:v> 軽油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グラフ作成!$C$10:$N$10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209160"/>
        <c:axId val="370017936"/>
      </c:barChart>
      <c:catAx>
        <c:axId val="37120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017936"/>
        <c:crosses val="autoZero"/>
        <c:auto val="1"/>
        <c:lblAlgn val="ctr"/>
        <c:lblOffset val="100"/>
        <c:noMultiLvlLbl val="0"/>
      </c:catAx>
      <c:valAx>
        <c:axId val="37001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209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3720688760058833E-2"/>
          <c:y val="0.9089591347859064"/>
          <c:w val="0.88537336679068968"/>
          <c:h val="4.673225618107512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使用料金集計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1426071741032"/>
          <c:y val="0.14907407407407408"/>
          <c:w val="0.85075651688117293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グラフ作成!$B$15</c:f>
              <c:strCache>
                <c:ptCount val="1"/>
                <c:pt idx="0">
                  <c:v>　　　電気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グラフ作成!$C$15:$N$15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グラフ作成!$B$16</c:f>
              <c:strCache>
                <c:ptCount val="1"/>
                <c:pt idx="0">
                  <c:v>　　　ＬＰガス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グラフ作成!$C$16:$N$16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グラフ作成!$B$17</c:f>
              <c:strCache>
                <c:ptCount val="1"/>
                <c:pt idx="0">
                  <c:v>　　　水道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グラフ作成!$C$17:$N$17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グラフ作成!$B$18</c:f>
              <c:strCache>
                <c:ptCount val="1"/>
                <c:pt idx="0">
                  <c:v>　　　灯油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グラフ作成!$C$18:$N$18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グラフ作成!$B$19</c:f>
              <c:strCache>
                <c:ptCount val="1"/>
                <c:pt idx="0">
                  <c:v>　　　ガソリン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グラフ作成!$C$19:$N$19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グラフ作成!$B$20</c:f>
              <c:strCache>
                <c:ptCount val="1"/>
                <c:pt idx="0">
                  <c:v>　　　軽油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グラフ作成!$C$20:$N$20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43224"/>
        <c:axId val="371678224"/>
      </c:barChart>
      <c:catAx>
        <c:axId val="19144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678224"/>
        <c:crosses val="autoZero"/>
        <c:auto val="1"/>
        <c:lblAlgn val="ctr"/>
        <c:lblOffset val="100"/>
        <c:noMultiLvlLbl val="0"/>
      </c:catAx>
      <c:valAx>
        <c:axId val="3716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443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7840748301524037E-2"/>
          <c:y val="0.85882447216221869"/>
          <c:w val="0.92443954793716632"/>
          <c:h val="0.102840684737416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CO2</a:t>
            </a:r>
            <a:r>
              <a:rPr lang="ja-JP" altLang="en-US"/>
              <a:t>排出量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148148148148149"/>
          <c:w val="0.89019685039370078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グラフ作成!$B$5</c:f>
              <c:strCache>
                <c:ptCount val="1"/>
                <c:pt idx="0">
                  <c:v> 電気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グラフ作成!$C$5:$N$5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グラフ作成!$B$6</c:f>
              <c:strCache>
                <c:ptCount val="1"/>
                <c:pt idx="0">
                  <c:v> ＬＰガス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グラフ作成!$C$6:$N$6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グラフ作成!$B$7</c:f>
              <c:strCache>
                <c:ptCount val="1"/>
                <c:pt idx="0">
                  <c:v> 水道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グラフ作成!$C$7:$N$7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グラフ作成!$B$8</c:f>
              <c:strCache>
                <c:ptCount val="1"/>
                <c:pt idx="0">
                  <c:v> 灯油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グラフ作成!$C$8:$N$8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グラフ作成!$B$9</c:f>
              <c:strCache>
                <c:ptCount val="1"/>
                <c:pt idx="0">
                  <c:v> ガソリン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グラフ作成!$C$9:$N$9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グラフ作成!$B$10</c:f>
              <c:strCache>
                <c:ptCount val="1"/>
                <c:pt idx="0">
                  <c:v> 軽油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グラフ作成!$C$4:$N$4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グラフ作成!$C$10:$N$10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88424"/>
        <c:axId val="369810408"/>
      </c:barChart>
      <c:catAx>
        <c:axId val="3719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9810408"/>
        <c:crosses val="autoZero"/>
        <c:auto val="1"/>
        <c:lblAlgn val="ctr"/>
        <c:lblOffset val="100"/>
        <c:noMultiLvlLbl val="0"/>
      </c:catAx>
      <c:valAx>
        <c:axId val="3698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988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使用料金集計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1426071741032"/>
          <c:y val="0.14907407407407408"/>
          <c:w val="0.85075651688117293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グラフ作成!$B$15</c:f>
              <c:strCache>
                <c:ptCount val="1"/>
                <c:pt idx="0">
                  <c:v>　　　電気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グラフ作成!$C$15:$N$15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グラフ作成!$B$16</c:f>
              <c:strCache>
                <c:ptCount val="1"/>
                <c:pt idx="0">
                  <c:v>　　　ＬＰガス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グラフ作成!$C$16:$N$16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グラフ作成!$B$17</c:f>
              <c:strCache>
                <c:ptCount val="1"/>
                <c:pt idx="0">
                  <c:v>　　　水道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グラフ作成!$C$17:$N$17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グラフ作成!$B$18</c:f>
              <c:strCache>
                <c:ptCount val="1"/>
                <c:pt idx="0">
                  <c:v>　　　灯油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グラフ作成!$C$18:$N$18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グラフ作成!$B$19</c:f>
              <c:strCache>
                <c:ptCount val="1"/>
                <c:pt idx="0">
                  <c:v>　　　ガソリン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グラフ作成!$C$19:$N$19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グラフ作成!$B$20</c:f>
              <c:strCache>
                <c:ptCount val="1"/>
                <c:pt idx="0">
                  <c:v>　　　軽油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グラフ作成!$C$14:$N$14</c:f>
              <c:strCache>
                <c:ptCount val="12"/>
                <c:pt idx="0">
                  <c:v> 4月</c:v>
                </c:pt>
                <c:pt idx="1">
                  <c:v> 5月</c:v>
                </c:pt>
                <c:pt idx="2">
                  <c:v> 6月</c:v>
                </c:pt>
                <c:pt idx="3">
                  <c:v> 7月</c:v>
                </c:pt>
                <c:pt idx="4">
                  <c:v> 8月</c:v>
                </c:pt>
                <c:pt idx="5">
                  <c:v> 9月</c:v>
                </c:pt>
                <c:pt idx="6">
                  <c:v> 10月</c:v>
                </c:pt>
                <c:pt idx="7">
                  <c:v> 11月</c:v>
                </c:pt>
                <c:pt idx="8">
                  <c:v> 12月</c:v>
                </c:pt>
                <c:pt idx="9">
                  <c:v> 1月</c:v>
                </c:pt>
                <c:pt idx="10">
                  <c:v> 2月</c:v>
                </c:pt>
                <c:pt idx="11">
                  <c:v> 3月</c:v>
                </c:pt>
              </c:strCache>
            </c:strRef>
          </c:cat>
          <c:val>
            <c:numRef>
              <c:f>グラフ作成!$C$20:$N$20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811192"/>
        <c:axId val="369811584"/>
      </c:barChart>
      <c:catAx>
        <c:axId val="36981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9811584"/>
        <c:crosses val="autoZero"/>
        <c:auto val="1"/>
        <c:lblAlgn val="ctr"/>
        <c:lblOffset val="100"/>
        <c:noMultiLvlLbl val="0"/>
      </c:catAx>
      <c:valAx>
        <c:axId val="36981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9811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</xdr:row>
      <xdr:rowOff>95250</xdr:rowOff>
    </xdr:from>
    <xdr:to>
      <xdr:col>10</xdr:col>
      <xdr:colOff>276225</xdr:colOff>
      <xdr:row>31</xdr:row>
      <xdr:rowOff>142875</xdr:rowOff>
    </xdr:to>
    <xdr:graphicFrame macro="">
      <xdr:nvGraphicFramePr>
        <xdr:cNvPr id="61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34</xdr:row>
      <xdr:rowOff>0</xdr:rowOff>
    </xdr:from>
    <xdr:to>
      <xdr:col>10</xdr:col>
      <xdr:colOff>276225</xdr:colOff>
      <xdr:row>59</xdr:row>
      <xdr:rowOff>104775</xdr:rowOff>
    </xdr:to>
    <xdr:graphicFrame macro="">
      <xdr:nvGraphicFramePr>
        <xdr:cNvPr id="61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21</xdr:row>
      <xdr:rowOff>95250</xdr:rowOff>
    </xdr:from>
    <xdr:to>
      <xdr:col>7</xdr:col>
      <xdr:colOff>457200</xdr:colOff>
      <xdr:row>37</xdr:row>
      <xdr:rowOff>95250</xdr:rowOff>
    </xdr:to>
    <xdr:graphicFrame macro="">
      <xdr:nvGraphicFramePr>
        <xdr:cNvPr id="71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21</xdr:row>
      <xdr:rowOff>142875</xdr:rowOff>
    </xdr:from>
    <xdr:to>
      <xdr:col>15</xdr:col>
      <xdr:colOff>19050</xdr:colOff>
      <xdr:row>37</xdr:row>
      <xdr:rowOff>142875</xdr:rowOff>
    </xdr:to>
    <xdr:graphicFrame macro="">
      <xdr:nvGraphicFramePr>
        <xdr:cNvPr id="71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455469</xdr:colOff>
      <xdr:row>11</xdr:row>
      <xdr:rowOff>86592</xdr:rowOff>
    </xdr:from>
    <xdr:to>
      <xdr:col>8</xdr:col>
      <xdr:colOff>596130</xdr:colOff>
      <xdr:row>34</xdr:row>
      <xdr:rowOff>134217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1" y="1991592"/>
          <a:ext cx="4868524" cy="4030807"/>
        </a:xfrm>
        <a:prstGeom prst="rect">
          <a:avLst/>
        </a:prstGeom>
      </xdr:spPr>
    </xdr:pic>
    <xdr:clientData/>
  </xdr:twoCellAnchor>
  <xdr:twoCellAnchor>
    <xdr:from>
      <xdr:col>1</xdr:col>
      <xdr:colOff>97846</xdr:colOff>
      <xdr:row>92</xdr:row>
      <xdr:rowOff>160193</xdr:rowOff>
    </xdr:from>
    <xdr:to>
      <xdr:col>9</xdr:col>
      <xdr:colOff>316921</xdr:colOff>
      <xdr:row>118</xdr:row>
      <xdr:rowOff>6061</xdr:rowOff>
    </xdr:to>
    <xdr:grpSp>
      <xdr:nvGrpSpPr>
        <xdr:cNvPr id="7" name="グループ化 6"/>
        <xdr:cNvGrpSpPr/>
      </xdr:nvGrpSpPr>
      <xdr:grpSpPr>
        <a:xfrm>
          <a:off x="269296" y="15933593"/>
          <a:ext cx="5629275" cy="4303568"/>
          <a:chOff x="392257" y="1701511"/>
          <a:chExt cx="5622348" cy="4348596"/>
        </a:xfrm>
      </xdr:grpSpPr>
      <xdr:pic>
        <xdr:nvPicPr>
          <xdr:cNvPr id="8201" name="図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6967"/>
          <a:stretch>
            <a:fillRect/>
          </a:stretch>
        </xdr:blipFill>
        <xdr:spPr bwMode="auto">
          <a:xfrm>
            <a:off x="392257" y="2298989"/>
            <a:ext cx="5622348" cy="3751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テキスト ボックス 2"/>
          <xdr:cNvSpPr txBox="1"/>
        </xdr:nvSpPr>
        <xdr:spPr>
          <a:xfrm>
            <a:off x="592282" y="1701511"/>
            <a:ext cx="3596120" cy="578428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２．電気以外「みんなの知識ちょっと便利帳」　　　</a:t>
            </a:r>
            <a:endParaRPr kumimoji="1" lang="en-US" altLang="ja-JP" sz="1100"/>
          </a:p>
          <a:p>
            <a:r>
              <a:rPr kumimoji="1" lang="ja-JP" altLang="en-US" sz="1100"/>
              <a:t>　　　</a:t>
            </a:r>
            <a:r>
              <a:rPr kumimoji="1" lang="en-US" altLang="ja-JP" sz="1100"/>
              <a:t>http://www.benricho.org/co2/index02.html </a:t>
            </a:r>
            <a:r>
              <a:rPr kumimoji="1" lang="ja-JP" altLang="en-US" sz="1100"/>
              <a:t>から参照</a:t>
            </a:r>
          </a:p>
        </xdr:txBody>
      </xdr:sp>
      <xdr:sp macro="" textlink="">
        <xdr:nvSpPr>
          <xdr:cNvPr id="5" name="下矢印 4"/>
          <xdr:cNvSpPr/>
        </xdr:nvSpPr>
        <xdr:spPr>
          <a:xfrm>
            <a:off x="2704234" y="2163907"/>
            <a:ext cx="389659" cy="443345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159327</xdr:colOff>
      <xdr:row>68</xdr:row>
      <xdr:rowOff>168852</xdr:rowOff>
    </xdr:from>
    <xdr:to>
      <xdr:col>10</xdr:col>
      <xdr:colOff>36368</xdr:colOff>
      <xdr:row>90</xdr:row>
      <xdr:rowOff>39423</xdr:rowOff>
    </xdr:to>
    <xdr:grpSp>
      <xdr:nvGrpSpPr>
        <xdr:cNvPr id="9" name="グループ化 8"/>
        <xdr:cNvGrpSpPr/>
      </xdr:nvGrpSpPr>
      <xdr:grpSpPr>
        <a:xfrm>
          <a:off x="159327" y="11827452"/>
          <a:ext cx="5953991" cy="3642471"/>
          <a:chOff x="8350827" y="948170"/>
          <a:chExt cx="5955723" cy="3680571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8350827" y="948170"/>
            <a:ext cx="5165148" cy="1029566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１．電気</a:t>
            </a:r>
          </a:p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中国電力　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CO2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排出係数（調整後排出係数）≪平成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27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年度実績≫</a:t>
            </a:r>
          </a:p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　　　　　　　　　　　　　　　　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0.700 kg-CO2/kWh</a:t>
            </a:r>
          </a:p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参照：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http://www.energia.co.jp/elec/free/co2/index.html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</a:t>
            </a:r>
          </a:p>
          <a:p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　中国電力電源構成・</a:t>
            </a:r>
            <a:r>
              <a:rPr lang="en-US" altLang="ja-JP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CO2</a:t>
            </a:r>
            <a:r>
              <a:rPr lang="ja-JP" altLang="en-US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排出係数</a:t>
            </a:r>
          </a:p>
        </xdr:txBody>
      </xdr:sp>
      <xdr:pic>
        <xdr:nvPicPr>
          <xdr:cNvPr id="8204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1525" y="2156114"/>
            <a:ext cx="5915025" cy="21561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テキスト ボックス 5"/>
          <xdr:cNvSpPr txBox="1"/>
        </xdr:nvSpPr>
        <xdr:spPr>
          <a:xfrm>
            <a:off x="11481955" y="4364181"/>
            <a:ext cx="253582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年度により変わるため、確認の必要あり</a:t>
            </a:r>
          </a:p>
        </xdr:txBody>
      </xdr:sp>
    </xdr:grpSp>
    <xdr:clientData/>
  </xdr:twoCellAnchor>
  <xdr:oneCellAnchor>
    <xdr:from>
      <xdr:col>1</xdr:col>
      <xdr:colOff>606136</xdr:colOff>
      <xdr:row>4</xdr:row>
      <xdr:rowOff>138545</xdr:rowOff>
    </xdr:from>
    <xdr:ext cx="3967496" cy="781240"/>
    <xdr:sp macro="" textlink="">
      <xdr:nvSpPr>
        <xdr:cNvPr id="8" name="テキスト ボックス 7"/>
        <xdr:cNvSpPr txBox="1"/>
      </xdr:nvSpPr>
      <xdr:spPr>
        <a:xfrm>
          <a:off x="779318" y="831272"/>
          <a:ext cx="396749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平成２８年度については、</a:t>
          </a:r>
          <a:endParaRPr kumimoji="1" lang="en-US" altLang="ja-JP" sz="1100"/>
        </a:p>
        <a:p>
          <a:r>
            <a:rPr kumimoji="1" lang="en-US" altLang="ja-JP" sz="1100"/>
            <a:t>https://www.eco-shimane.net/index.php?view=4972</a:t>
          </a:r>
          <a:r>
            <a:rPr kumimoji="1" lang="ja-JP" altLang="en-US" sz="1100"/>
            <a:t>　から摘要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エコサポ島根のサイトから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323850</xdr:colOff>
      <xdr:row>1</xdr:row>
      <xdr:rowOff>57150</xdr:rowOff>
    </xdr:from>
    <xdr:to>
      <xdr:col>27</xdr:col>
      <xdr:colOff>533400</xdr:colOff>
      <xdr:row>25</xdr:row>
      <xdr:rowOff>76200</xdr:rowOff>
    </xdr:to>
    <xdr:pic>
      <xdr:nvPicPr>
        <xdr:cNvPr id="9219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95275"/>
          <a:ext cx="5619750" cy="508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R37"/>
  <sheetViews>
    <sheetView showGridLines="0" showZeros="0" tabSelected="1" zoomScale="85" zoomScaleNormal="85" workbookViewId="0">
      <selection activeCell="B5" sqref="B5"/>
    </sheetView>
  </sheetViews>
  <sheetFormatPr defaultColWidth="8.875" defaultRowHeight="13.5"/>
  <cols>
    <col min="1" max="1" width="1.25" style="1" customWidth="1"/>
    <col min="2" max="2" width="4.5" style="1" customWidth="1"/>
    <col min="3" max="3" width="6.5" style="1" bestFit="1" customWidth="1"/>
    <col min="4" max="4" width="10.125" style="1" customWidth="1"/>
    <col min="5" max="16" width="8.5" style="1" customWidth="1"/>
    <col min="17" max="17" width="10.375" style="1" customWidth="1"/>
    <col min="18" max="16384" width="8.875" style="1"/>
  </cols>
  <sheetData>
    <row r="1" spans="2:18" ht="9.75" customHeight="1"/>
    <row r="2" spans="2:18" ht="18.75">
      <c r="B2" s="2" t="s">
        <v>0</v>
      </c>
      <c r="E2" s="1" t="s">
        <v>1</v>
      </c>
      <c r="G2" s="3" t="s">
        <v>2</v>
      </c>
      <c r="H2" s="228">
        <v>2016</v>
      </c>
      <c r="I2" s="3">
        <f>+H2-1988</f>
        <v>28</v>
      </c>
      <c r="J2" s="4" t="s">
        <v>3</v>
      </c>
      <c r="K2" s="4" t="s">
        <v>4</v>
      </c>
      <c r="L2" s="5" t="s">
        <v>5</v>
      </c>
      <c r="M2" s="5" t="s">
        <v>6</v>
      </c>
      <c r="Q2" s="128" t="s">
        <v>7</v>
      </c>
      <c r="R2" s="49"/>
    </row>
    <row r="3" spans="2:18" ht="9" customHeight="1" thickBot="1">
      <c r="P3" s="6"/>
      <c r="Q3" s="6"/>
    </row>
    <row r="4" spans="2:18" ht="18" customHeight="1">
      <c r="B4" s="129" t="s">
        <v>95</v>
      </c>
      <c r="C4" s="130"/>
      <c r="D4" s="139" t="s">
        <v>8</v>
      </c>
      <c r="E4" s="158" t="str">
        <f>CONCATENATE(H2,J2,L2,I2,K2,M2)</f>
        <v>2016 (平成28) 年</v>
      </c>
      <c r="F4" s="158"/>
      <c r="G4" s="158"/>
      <c r="H4" s="158"/>
      <c r="I4" s="158"/>
      <c r="J4" s="158"/>
      <c r="K4" s="158"/>
      <c r="L4" s="158"/>
      <c r="M4" s="158"/>
      <c r="N4" s="159" t="str">
        <f>CONCATENATE(H2+1,J2,L2,I2,K2,M2)</f>
        <v>2017 (平成28) 年</v>
      </c>
      <c r="O4" s="158"/>
      <c r="P4" s="160"/>
      <c r="Q4" s="7" t="s">
        <v>9</v>
      </c>
    </row>
    <row r="5" spans="2:18" ht="18" customHeight="1" thickBot="1">
      <c r="B5" s="8"/>
      <c r="C5" s="9"/>
      <c r="D5" s="10"/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1" t="s">
        <v>17</v>
      </c>
      <c r="M5" s="11" t="s">
        <v>18</v>
      </c>
      <c r="N5" s="12" t="s">
        <v>19</v>
      </c>
      <c r="O5" s="11" t="s">
        <v>20</v>
      </c>
      <c r="P5" s="9" t="s">
        <v>21</v>
      </c>
      <c r="Q5" s="13"/>
    </row>
    <row r="6" spans="2:18" ht="18" customHeight="1" thickTop="1">
      <c r="B6" s="14"/>
      <c r="C6" s="15"/>
      <c r="D6" s="17"/>
      <c r="E6" s="141"/>
      <c r="F6" s="142"/>
      <c r="G6" s="142"/>
      <c r="H6" s="142"/>
      <c r="I6" s="142"/>
      <c r="J6" s="142"/>
      <c r="K6" s="142"/>
      <c r="L6" s="142"/>
      <c r="M6" s="143"/>
      <c r="N6" s="142"/>
      <c r="O6" s="142"/>
      <c r="P6" s="144"/>
      <c r="Q6" s="16"/>
    </row>
    <row r="7" spans="2:18" ht="18" customHeight="1">
      <c r="B7" s="14" t="s">
        <v>22</v>
      </c>
      <c r="C7" s="15"/>
      <c r="D7" s="137">
        <v>0.7</v>
      </c>
      <c r="E7" s="18">
        <f>+$D7*E6</f>
        <v>0</v>
      </c>
      <c r="F7" s="18">
        <f t="shared" ref="F7:P7" si="0">+$D7*F6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33">
        <f t="shared" si="0"/>
        <v>0</v>
      </c>
      <c r="O7" s="18">
        <f t="shared" si="0"/>
        <v>0</v>
      </c>
      <c r="P7" s="18">
        <f t="shared" si="0"/>
        <v>0</v>
      </c>
      <c r="Q7" s="19" t="str">
        <f>IF(SUM(E7:P7)=0,"",SUM(E7:P7))</f>
        <v/>
      </c>
    </row>
    <row r="8" spans="2:18" ht="18" customHeight="1">
      <c r="B8" s="20"/>
      <c r="C8" s="21" t="s">
        <v>23</v>
      </c>
      <c r="D8" s="140" t="s">
        <v>96</v>
      </c>
      <c r="E8" s="23">
        <f>E7</f>
        <v>0</v>
      </c>
      <c r="F8" s="23" t="str">
        <f>IF(F7="","",IF(SUM($E7:F7)=0,"",SUM($E7:F7)))</f>
        <v/>
      </c>
      <c r="G8" s="23" t="str">
        <f>IF(G7="","",IF(SUM($E7:G7)=0,"",SUM($E7:G7)))</f>
        <v/>
      </c>
      <c r="H8" s="23" t="str">
        <f>IF(H7="","",IF(SUM($E7:H7)=0,"",SUM($E7:H7)))</f>
        <v/>
      </c>
      <c r="I8" s="23" t="str">
        <f>IF(I7="","",IF(SUM($E7:I7)=0,"",SUM($E7:I7)))</f>
        <v/>
      </c>
      <c r="J8" s="23" t="str">
        <f>IF(J7="","",IF(SUM($E7:J7)=0,"",SUM($E7:J7)))</f>
        <v/>
      </c>
      <c r="K8" s="23" t="str">
        <f>IF(K7="","",IF(SUM($E7:K7)=0,"",SUM($E7:K7)))</f>
        <v/>
      </c>
      <c r="L8" s="23" t="str">
        <f>IF(L7="","",IF(SUM($E7:L7)=0,"",SUM($E7:L7)))</f>
        <v/>
      </c>
      <c r="M8" s="23" t="str">
        <f>IF(M7="","",IF(SUM($E7:M7)=0,"",SUM($E7:M7)))</f>
        <v/>
      </c>
      <c r="N8" s="134" t="str">
        <f>IF(N7="","",IF(SUM($E7:N7)=0,"",SUM($E7:N7)))</f>
        <v/>
      </c>
      <c r="O8" s="23" t="str">
        <f>IF(O7="","",IF(SUM($E7:O7)=0,"",SUM($E7:O7)))</f>
        <v/>
      </c>
      <c r="P8" s="132" t="str">
        <f>IF(P7="","",IF(SUM($E7:P7)=0,"",SUM($E7:P7)))</f>
        <v/>
      </c>
      <c r="Q8" s="24"/>
    </row>
    <row r="9" spans="2:18" ht="18" customHeight="1">
      <c r="B9" s="25"/>
      <c r="C9" s="15"/>
      <c r="D9" s="17"/>
      <c r="E9" s="145"/>
      <c r="F9" s="146"/>
      <c r="G9" s="146"/>
      <c r="H9" s="146"/>
      <c r="I9" s="146"/>
      <c r="J9" s="146"/>
      <c r="K9" s="146"/>
      <c r="L9" s="146"/>
      <c r="M9" s="147"/>
      <c r="N9" s="146"/>
      <c r="O9" s="146"/>
      <c r="P9" s="145"/>
      <c r="Q9" s="19"/>
    </row>
    <row r="10" spans="2:18" ht="18" customHeight="1">
      <c r="B10" s="25" t="s">
        <v>24</v>
      </c>
      <c r="C10" s="15"/>
      <c r="D10" s="26">
        <v>6</v>
      </c>
      <c r="E10" s="18">
        <f>+$D10*E9</f>
        <v>0</v>
      </c>
      <c r="F10" s="18">
        <f t="shared" ref="F10:P10" si="1">+$D10*F9</f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33">
        <f t="shared" si="1"/>
        <v>0</v>
      </c>
      <c r="O10" s="18">
        <f t="shared" si="1"/>
        <v>0</v>
      </c>
      <c r="P10" s="18">
        <f t="shared" si="1"/>
        <v>0</v>
      </c>
      <c r="Q10" s="19" t="str">
        <f>IF(SUM(E10:P10)=0,"",SUM(E10:P10))</f>
        <v/>
      </c>
    </row>
    <row r="11" spans="2:18" ht="18" customHeight="1">
      <c r="B11" s="27"/>
      <c r="C11" s="21" t="s">
        <v>23</v>
      </c>
      <c r="D11" s="22"/>
      <c r="E11" s="23">
        <f>E10</f>
        <v>0</v>
      </c>
      <c r="F11" s="23">
        <f t="shared" ref="F11:P11" si="2">F10</f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134">
        <f t="shared" si="2"/>
        <v>0</v>
      </c>
      <c r="O11" s="23">
        <f t="shared" si="2"/>
        <v>0</v>
      </c>
      <c r="P11" s="23">
        <f t="shared" si="2"/>
        <v>0</v>
      </c>
      <c r="Q11" s="24"/>
    </row>
    <row r="12" spans="2:18" ht="18" customHeight="1">
      <c r="B12" s="14"/>
      <c r="C12" s="15"/>
      <c r="D12" s="17"/>
      <c r="E12" s="145"/>
      <c r="F12" s="146"/>
      <c r="G12" s="146"/>
      <c r="H12" s="146"/>
      <c r="I12" s="146"/>
      <c r="J12" s="146"/>
      <c r="K12" s="146"/>
      <c r="L12" s="146"/>
      <c r="M12" s="147"/>
      <c r="N12" s="146"/>
      <c r="O12" s="146"/>
      <c r="P12" s="145"/>
      <c r="Q12" s="19"/>
    </row>
    <row r="13" spans="2:18" ht="18" customHeight="1">
      <c r="B13" s="14" t="s">
        <v>25</v>
      </c>
      <c r="C13" s="15"/>
      <c r="D13" s="26">
        <v>0.36</v>
      </c>
      <c r="E13" s="18">
        <f>+$D13*E12</f>
        <v>0</v>
      </c>
      <c r="F13" s="18">
        <f t="shared" ref="F13:P13" si="3">+$D13*F12</f>
        <v>0</v>
      </c>
      <c r="G13" s="18">
        <f t="shared" si="3"/>
        <v>0</v>
      </c>
      <c r="H13" s="18">
        <f t="shared" si="3"/>
        <v>0</v>
      </c>
      <c r="I13" s="18">
        <f t="shared" si="3"/>
        <v>0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0</v>
      </c>
      <c r="N13" s="133">
        <f t="shared" si="3"/>
        <v>0</v>
      </c>
      <c r="O13" s="18">
        <f t="shared" si="3"/>
        <v>0</v>
      </c>
      <c r="P13" s="18">
        <f t="shared" si="3"/>
        <v>0</v>
      </c>
      <c r="Q13" s="19" t="str">
        <f>IF(SUM(E13:P13)=0,"",SUM(E13:P13))</f>
        <v/>
      </c>
    </row>
    <row r="14" spans="2:18" ht="18" customHeight="1">
      <c r="B14" s="20"/>
      <c r="C14" s="21" t="s">
        <v>23</v>
      </c>
      <c r="D14" s="22"/>
      <c r="E14" s="23">
        <f>E13</f>
        <v>0</v>
      </c>
      <c r="F14" s="23">
        <f t="shared" ref="F14:P14" si="4">F13</f>
        <v>0</v>
      </c>
      <c r="G14" s="23">
        <f t="shared" si="4"/>
        <v>0</v>
      </c>
      <c r="H14" s="23">
        <f t="shared" si="4"/>
        <v>0</v>
      </c>
      <c r="I14" s="23">
        <f t="shared" si="4"/>
        <v>0</v>
      </c>
      <c r="J14" s="23">
        <f t="shared" si="4"/>
        <v>0</v>
      </c>
      <c r="K14" s="23">
        <f t="shared" si="4"/>
        <v>0</v>
      </c>
      <c r="L14" s="23">
        <f t="shared" si="4"/>
        <v>0</v>
      </c>
      <c r="M14" s="23">
        <f t="shared" si="4"/>
        <v>0</v>
      </c>
      <c r="N14" s="134">
        <f t="shared" si="4"/>
        <v>0</v>
      </c>
      <c r="O14" s="23">
        <f t="shared" si="4"/>
        <v>0</v>
      </c>
      <c r="P14" s="23">
        <f t="shared" si="4"/>
        <v>0</v>
      </c>
      <c r="Q14" s="24"/>
    </row>
    <row r="15" spans="2:18" ht="18" customHeight="1">
      <c r="B15" s="25"/>
      <c r="C15" s="15"/>
      <c r="D15" s="17"/>
      <c r="E15" s="145"/>
      <c r="F15" s="146"/>
      <c r="G15" s="146"/>
      <c r="H15" s="146"/>
      <c r="I15" s="146"/>
      <c r="J15" s="146"/>
      <c r="K15" s="146"/>
      <c r="L15" s="146"/>
      <c r="M15" s="147"/>
      <c r="N15" s="146"/>
      <c r="O15" s="146"/>
      <c r="P15" s="145"/>
      <c r="Q15" s="19"/>
    </row>
    <row r="16" spans="2:18" ht="18" customHeight="1">
      <c r="B16" s="25" t="s">
        <v>26</v>
      </c>
      <c r="C16" s="15"/>
      <c r="D16" s="26">
        <v>2.48</v>
      </c>
      <c r="E16" s="18">
        <f>+$D16*E15</f>
        <v>0</v>
      </c>
      <c r="F16" s="18">
        <f t="shared" ref="F16:P16" si="5">+$D16*F15</f>
        <v>0</v>
      </c>
      <c r="G16" s="18">
        <f t="shared" si="5"/>
        <v>0</v>
      </c>
      <c r="H16" s="18">
        <f t="shared" si="5"/>
        <v>0</v>
      </c>
      <c r="I16" s="18">
        <f t="shared" si="5"/>
        <v>0</v>
      </c>
      <c r="J16" s="18">
        <f t="shared" si="5"/>
        <v>0</v>
      </c>
      <c r="K16" s="18">
        <f t="shared" si="5"/>
        <v>0</v>
      </c>
      <c r="L16" s="18">
        <f t="shared" si="5"/>
        <v>0</v>
      </c>
      <c r="M16" s="18">
        <f t="shared" si="5"/>
        <v>0</v>
      </c>
      <c r="N16" s="133">
        <f t="shared" si="5"/>
        <v>0</v>
      </c>
      <c r="O16" s="18">
        <f t="shared" si="5"/>
        <v>0</v>
      </c>
      <c r="P16" s="18">
        <f t="shared" si="5"/>
        <v>0</v>
      </c>
      <c r="Q16" s="19" t="str">
        <f>IF(SUM(E16:P16)=0,"",SUM(E16:P16))</f>
        <v/>
      </c>
    </row>
    <row r="17" spans="2:17" ht="18" customHeight="1">
      <c r="B17" s="27"/>
      <c r="C17" s="21" t="s">
        <v>23</v>
      </c>
      <c r="D17" s="22"/>
      <c r="E17" s="23">
        <f>E16</f>
        <v>0</v>
      </c>
      <c r="F17" s="23">
        <f t="shared" ref="F17:P17" si="6">F16</f>
        <v>0</v>
      </c>
      <c r="G17" s="23">
        <f t="shared" si="6"/>
        <v>0</v>
      </c>
      <c r="H17" s="23">
        <f t="shared" si="6"/>
        <v>0</v>
      </c>
      <c r="I17" s="23">
        <f t="shared" si="6"/>
        <v>0</v>
      </c>
      <c r="J17" s="23">
        <f t="shared" si="6"/>
        <v>0</v>
      </c>
      <c r="K17" s="23">
        <f t="shared" si="6"/>
        <v>0</v>
      </c>
      <c r="L17" s="23">
        <f t="shared" si="6"/>
        <v>0</v>
      </c>
      <c r="M17" s="23">
        <f t="shared" si="6"/>
        <v>0</v>
      </c>
      <c r="N17" s="134">
        <f t="shared" si="6"/>
        <v>0</v>
      </c>
      <c r="O17" s="23">
        <f t="shared" si="6"/>
        <v>0</v>
      </c>
      <c r="P17" s="23">
        <f t="shared" si="6"/>
        <v>0</v>
      </c>
      <c r="Q17" s="24"/>
    </row>
    <row r="18" spans="2:17" ht="18" customHeight="1">
      <c r="B18" s="14"/>
      <c r="C18" s="15"/>
      <c r="D18" s="17"/>
      <c r="E18" s="145"/>
      <c r="F18" s="146"/>
      <c r="G18" s="146"/>
      <c r="H18" s="146"/>
      <c r="I18" s="146"/>
      <c r="J18" s="146"/>
      <c r="K18" s="146"/>
      <c r="L18" s="146"/>
      <c r="M18" s="147"/>
      <c r="N18" s="146"/>
      <c r="O18" s="146"/>
      <c r="P18" s="145"/>
      <c r="Q18" s="19"/>
    </row>
    <row r="19" spans="2:17" ht="18" customHeight="1">
      <c r="B19" s="14" t="s">
        <v>27</v>
      </c>
      <c r="C19" s="15"/>
      <c r="D19" s="26">
        <v>2.3199999999999998</v>
      </c>
      <c r="E19" s="18">
        <f>+$D19*E18</f>
        <v>0</v>
      </c>
      <c r="F19" s="18">
        <f t="shared" ref="F19:P19" si="7">+$D19*F18</f>
        <v>0</v>
      </c>
      <c r="G19" s="18">
        <f t="shared" si="7"/>
        <v>0</v>
      </c>
      <c r="H19" s="18">
        <f t="shared" si="7"/>
        <v>0</v>
      </c>
      <c r="I19" s="18">
        <f t="shared" si="7"/>
        <v>0</v>
      </c>
      <c r="J19" s="18">
        <f t="shared" si="7"/>
        <v>0</v>
      </c>
      <c r="K19" s="18">
        <f t="shared" si="7"/>
        <v>0</v>
      </c>
      <c r="L19" s="18">
        <f t="shared" si="7"/>
        <v>0</v>
      </c>
      <c r="M19" s="18">
        <f t="shared" si="7"/>
        <v>0</v>
      </c>
      <c r="N19" s="133">
        <f t="shared" si="7"/>
        <v>0</v>
      </c>
      <c r="O19" s="18">
        <f t="shared" si="7"/>
        <v>0</v>
      </c>
      <c r="P19" s="18">
        <f t="shared" si="7"/>
        <v>0</v>
      </c>
      <c r="Q19" s="19" t="str">
        <f>IF(SUM(E19:P19)=0,"",SUM(E19:P19))</f>
        <v/>
      </c>
    </row>
    <row r="20" spans="2:17" ht="18" customHeight="1">
      <c r="B20" s="20"/>
      <c r="C20" s="21" t="s">
        <v>23</v>
      </c>
      <c r="D20" s="22"/>
      <c r="E20" s="23">
        <f>E19</f>
        <v>0</v>
      </c>
      <c r="F20" s="23">
        <f t="shared" ref="F20:P20" si="8">F19</f>
        <v>0</v>
      </c>
      <c r="G20" s="23">
        <f t="shared" si="8"/>
        <v>0</v>
      </c>
      <c r="H20" s="23">
        <f t="shared" si="8"/>
        <v>0</v>
      </c>
      <c r="I20" s="23">
        <f t="shared" si="8"/>
        <v>0</v>
      </c>
      <c r="J20" s="23">
        <f t="shared" si="8"/>
        <v>0</v>
      </c>
      <c r="K20" s="23">
        <f t="shared" si="8"/>
        <v>0</v>
      </c>
      <c r="L20" s="23">
        <f t="shared" si="8"/>
        <v>0</v>
      </c>
      <c r="M20" s="23">
        <f t="shared" si="8"/>
        <v>0</v>
      </c>
      <c r="N20" s="134">
        <f t="shared" si="8"/>
        <v>0</v>
      </c>
      <c r="O20" s="23">
        <f t="shared" si="8"/>
        <v>0</v>
      </c>
      <c r="P20" s="23">
        <f t="shared" si="8"/>
        <v>0</v>
      </c>
      <c r="Q20" s="24"/>
    </row>
    <row r="21" spans="2:17" ht="18" customHeight="1">
      <c r="B21" s="25"/>
      <c r="C21" s="15"/>
      <c r="D21" s="17"/>
      <c r="E21" s="145"/>
      <c r="F21" s="146"/>
      <c r="G21" s="146"/>
      <c r="H21" s="146"/>
      <c r="I21" s="146"/>
      <c r="J21" s="146"/>
      <c r="K21" s="146"/>
      <c r="L21" s="146"/>
      <c r="M21" s="147"/>
      <c r="N21" s="146"/>
      <c r="O21" s="146"/>
      <c r="P21" s="145"/>
      <c r="Q21" s="19"/>
    </row>
    <row r="22" spans="2:17" ht="18" customHeight="1">
      <c r="B22" s="25" t="s">
        <v>28</v>
      </c>
      <c r="C22" s="15"/>
      <c r="D22" s="17">
        <v>2.62</v>
      </c>
      <c r="E22" s="18">
        <f>+$D22*E21</f>
        <v>0</v>
      </c>
      <c r="F22" s="18">
        <f t="shared" ref="F22:P22" si="9">+$D22*F21</f>
        <v>0</v>
      </c>
      <c r="G22" s="18">
        <f t="shared" si="9"/>
        <v>0</v>
      </c>
      <c r="H22" s="18">
        <f t="shared" si="9"/>
        <v>0</v>
      </c>
      <c r="I22" s="18">
        <f t="shared" si="9"/>
        <v>0</v>
      </c>
      <c r="J22" s="18">
        <f t="shared" si="9"/>
        <v>0</v>
      </c>
      <c r="K22" s="18">
        <f t="shared" si="9"/>
        <v>0</v>
      </c>
      <c r="L22" s="18">
        <f t="shared" si="9"/>
        <v>0</v>
      </c>
      <c r="M22" s="18">
        <f t="shared" si="9"/>
        <v>0</v>
      </c>
      <c r="N22" s="133">
        <f t="shared" si="9"/>
        <v>0</v>
      </c>
      <c r="O22" s="18">
        <f t="shared" si="9"/>
        <v>0</v>
      </c>
      <c r="P22" s="18">
        <f t="shared" si="9"/>
        <v>0</v>
      </c>
      <c r="Q22" s="19" t="str">
        <f>IF(SUM(E22:P22)=0,"",SUM(E22:P22))</f>
        <v/>
      </c>
    </row>
    <row r="23" spans="2:17" ht="18" customHeight="1" thickBot="1">
      <c r="B23" s="25"/>
      <c r="C23" s="15" t="s">
        <v>23</v>
      </c>
      <c r="D23" s="17"/>
      <c r="E23" s="18">
        <f>E22</f>
        <v>0</v>
      </c>
      <c r="F23" s="18">
        <f t="shared" ref="F23:P23" si="10">F22</f>
        <v>0</v>
      </c>
      <c r="G23" s="18">
        <f t="shared" si="10"/>
        <v>0</v>
      </c>
      <c r="H23" s="18">
        <f t="shared" si="10"/>
        <v>0</v>
      </c>
      <c r="I23" s="18">
        <f t="shared" si="10"/>
        <v>0</v>
      </c>
      <c r="J23" s="18">
        <f t="shared" si="10"/>
        <v>0</v>
      </c>
      <c r="K23" s="18">
        <f t="shared" si="10"/>
        <v>0</v>
      </c>
      <c r="L23" s="18">
        <f t="shared" si="10"/>
        <v>0</v>
      </c>
      <c r="M23" s="18">
        <f t="shared" si="10"/>
        <v>0</v>
      </c>
      <c r="N23" s="133">
        <f t="shared" si="10"/>
        <v>0</v>
      </c>
      <c r="O23" s="18">
        <f t="shared" si="10"/>
        <v>0</v>
      </c>
      <c r="P23" s="18">
        <f t="shared" si="10"/>
        <v>0</v>
      </c>
      <c r="Q23" s="19"/>
    </row>
    <row r="24" spans="2:17" ht="18" customHeight="1" thickTop="1">
      <c r="B24" s="28"/>
      <c r="C24" s="29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135"/>
      <c r="O24" s="31"/>
      <c r="P24" s="131"/>
      <c r="Q24" s="32"/>
    </row>
    <row r="25" spans="2:17" ht="18" customHeight="1">
      <c r="B25" s="14" t="s">
        <v>9</v>
      </c>
      <c r="C25" s="15"/>
      <c r="D25" s="17"/>
      <c r="E25" s="18">
        <f>+E7+E10+E13+E16+E19+E22</f>
        <v>0</v>
      </c>
      <c r="F25" s="18">
        <f t="shared" ref="F25:P25" si="11">+F7+F10+F13+F16+F19+F22</f>
        <v>0</v>
      </c>
      <c r="G25" s="18">
        <f t="shared" si="11"/>
        <v>0</v>
      </c>
      <c r="H25" s="18">
        <f t="shared" si="11"/>
        <v>0</v>
      </c>
      <c r="I25" s="18">
        <f t="shared" si="11"/>
        <v>0</v>
      </c>
      <c r="J25" s="18">
        <f t="shared" si="11"/>
        <v>0</v>
      </c>
      <c r="K25" s="18">
        <f t="shared" si="11"/>
        <v>0</v>
      </c>
      <c r="L25" s="18">
        <f t="shared" si="11"/>
        <v>0</v>
      </c>
      <c r="M25" s="18">
        <f t="shared" si="11"/>
        <v>0</v>
      </c>
      <c r="N25" s="133">
        <f t="shared" si="11"/>
        <v>0</v>
      </c>
      <c r="O25" s="18">
        <f t="shared" si="11"/>
        <v>0</v>
      </c>
      <c r="P25" s="18">
        <f t="shared" si="11"/>
        <v>0</v>
      </c>
      <c r="Q25" s="19" t="str">
        <f>IF(SUM(E25:P25)=0,"",SUM(E25:P25))</f>
        <v/>
      </c>
    </row>
    <row r="26" spans="2:17" ht="18" customHeight="1" thickBot="1">
      <c r="B26" s="33"/>
      <c r="C26" s="34" t="s">
        <v>23</v>
      </c>
      <c r="D26" s="35"/>
      <c r="E26" s="36">
        <f>E25</f>
        <v>0</v>
      </c>
      <c r="F26" s="37" t="str">
        <f>IF(F25="","",IF(SUM($E25:F25)=0,"",SUM($E25:F25)))</f>
        <v/>
      </c>
      <c r="G26" s="37" t="str">
        <f>IF(G25="","",IF(SUM($E25:G25)=0,"",SUM($E25:G25)))</f>
        <v/>
      </c>
      <c r="H26" s="37" t="str">
        <f>IF(H25="","",IF(SUM($E25:H25)=0,"",SUM($E25:H25)))</f>
        <v/>
      </c>
      <c r="I26" s="37" t="str">
        <f>IF(I25="","",IF(SUM($E25:I25)=0,"",SUM($E25:I25)))</f>
        <v/>
      </c>
      <c r="J26" s="37" t="str">
        <f>IF(J25="","",IF(SUM($E25:J25)=0,"",SUM($E25:J25)))</f>
        <v/>
      </c>
      <c r="K26" s="37" t="str">
        <f>IF(K25="","",IF(SUM($E25:K25)=0,"",SUM($E25:K25)))</f>
        <v/>
      </c>
      <c r="L26" s="37" t="str">
        <f>IF(L25="","",IF(SUM($E25:L25)=0,"",SUM($E25:L25)))</f>
        <v/>
      </c>
      <c r="M26" s="37" t="str">
        <f>IF(M25="","",IF(SUM($E25:M25)=0,"",SUM($E25:M25)))</f>
        <v/>
      </c>
      <c r="N26" s="37" t="str">
        <f>IF(N25="","",IF(SUM($E25:N25)=0,"",SUM($E25:N25)))</f>
        <v/>
      </c>
      <c r="O26" s="37" t="str">
        <f>IF(O25="","",IF(SUM($E25:O25)=0,"",SUM($E25:O25)))</f>
        <v/>
      </c>
      <c r="P26" s="36" t="str">
        <f>IF(P25="","",IF(SUM($E25:P25)=0,"",SUM($E25:P25)))</f>
        <v/>
      </c>
      <c r="Q26" s="136" t="str">
        <f>IF(Q25=P26,"OK","NG")</f>
        <v>OK</v>
      </c>
    </row>
    <row r="27" spans="2:17" ht="9.75" customHeight="1"/>
    <row r="28" spans="2:17" ht="17.25">
      <c r="B28" s="38" t="s">
        <v>29</v>
      </c>
      <c r="F28" s="39"/>
      <c r="Q28" s="40" t="s">
        <v>30</v>
      </c>
    </row>
    <row r="29" spans="2:17" ht="16.5" customHeight="1">
      <c r="B29" s="41"/>
      <c r="C29" s="42"/>
      <c r="D29" s="43"/>
      <c r="E29" s="44" t="str">
        <f>+E4</f>
        <v>2016 (平成28) 年</v>
      </c>
      <c r="F29" s="43"/>
      <c r="G29" s="43"/>
      <c r="H29" s="43"/>
      <c r="I29" s="43"/>
      <c r="J29" s="43"/>
      <c r="K29" s="43"/>
      <c r="L29" s="43"/>
      <c r="M29" s="43"/>
      <c r="N29" s="45" t="str">
        <f>+N4</f>
        <v>2017 (平成28) 年</v>
      </c>
      <c r="O29" s="43"/>
      <c r="P29" s="43"/>
      <c r="Q29" s="46" t="s">
        <v>9</v>
      </c>
    </row>
    <row r="30" spans="2:17" ht="16.5" customHeight="1" thickBot="1">
      <c r="B30" s="47"/>
      <c r="C30" s="9"/>
      <c r="D30" s="11"/>
      <c r="E30" s="11" t="s">
        <v>10</v>
      </c>
      <c r="F30" s="11" t="s">
        <v>31</v>
      </c>
      <c r="G30" s="11" t="s">
        <v>32</v>
      </c>
      <c r="H30" s="11" t="s">
        <v>13</v>
      </c>
      <c r="I30" s="11" t="s">
        <v>14</v>
      </c>
      <c r="J30" s="11" t="s">
        <v>15</v>
      </c>
      <c r="K30" s="11" t="s">
        <v>16</v>
      </c>
      <c r="L30" s="11" t="s">
        <v>17</v>
      </c>
      <c r="M30" s="11" t="s">
        <v>18</v>
      </c>
      <c r="N30" s="12" t="s">
        <v>33</v>
      </c>
      <c r="O30" s="11" t="s">
        <v>34</v>
      </c>
      <c r="P30" s="11" t="s">
        <v>35</v>
      </c>
      <c r="Q30" s="48"/>
    </row>
    <row r="31" spans="2:17" ht="16.5" customHeight="1" thickTop="1">
      <c r="B31" s="161" t="s">
        <v>36</v>
      </c>
      <c r="C31" s="162"/>
      <c r="D31" s="49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8"/>
      <c r="Q31" s="50" t="str">
        <f>IF(SUM(E31:P31)=0,"",SUM(E31:P31))</f>
        <v/>
      </c>
    </row>
    <row r="32" spans="2:17" ht="16.5" customHeight="1">
      <c r="B32" s="163" t="s">
        <v>37</v>
      </c>
      <c r="C32" s="164"/>
      <c r="D32" s="51"/>
      <c r="E32" s="150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0"/>
      <c r="Q32" s="52" t="str">
        <f t="shared" ref="Q32:Q37" si="12">IF(SUM(E32:P32)=0,"",SUM(E32:P32))</f>
        <v/>
      </c>
    </row>
    <row r="33" spans="2:17" ht="16.5" customHeight="1">
      <c r="B33" s="152" t="s">
        <v>38</v>
      </c>
      <c r="C33" s="153"/>
      <c r="D33" s="51"/>
      <c r="E33" s="150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0"/>
      <c r="Q33" s="52" t="str">
        <f t="shared" si="12"/>
        <v/>
      </c>
    </row>
    <row r="34" spans="2:17" ht="16.5" customHeight="1">
      <c r="B34" s="163" t="s">
        <v>39</v>
      </c>
      <c r="C34" s="164"/>
      <c r="D34" s="51"/>
      <c r="E34" s="150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0"/>
      <c r="Q34" s="52" t="str">
        <f t="shared" si="12"/>
        <v/>
      </c>
    </row>
    <row r="35" spans="2:17" ht="16.5" customHeight="1">
      <c r="B35" s="152" t="s">
        <v>40</v>
      </c>
      <c r="C35" s="153"/>
      <c r="D35" s="51"/>
      <c r="E35" s="150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0"/>
      <c r="Q35" s="52" t="str">
        <f t="shared" si="12"/>
        <v/>
      </c>
    </row>
    <row r="36" spans="2:17" ht="16.5" customHeight="1" thickBot="1">
      <c r="B36" s="154" t="s">
        <v>41</v>
      </c>
      <c r="C36" s="155"/>
      <c r="D36" s="51"/>
      <c r="E36" s="150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0"/>
      <c r="Q36" s="52" t="str">
        <f t="shared" si="12"/>
        <v/>
      </c>
    </row>
    <row r="37" spans="2:17" ht="16.5" customHeight="1" thickTop="1">
      <c r="B37" s="156" t="s">
        <v>42</v>
      </c>
      <c r="C37" s="157"/>
      <c r="D37" s="53"/>
      <c r="E37" s="54">
        <f>SUM(E31:E36)</f>
        <v>0</v>
      </c>
      <c r="F37" s="54">
        <f t="shared" ref="F37:P37" si="13">SUM(F31:F36)</f>
        <v>0</v>
      </c>
      <c r="G37" s="54">
        <f t="shared" si="13"/>
        <v>0</v>
      </c>
      <c r="H37" s="54">
        <f t="shared" si="13"/>
        <v>0</v>
      </c>
      <c r="I37" s="54">
        <f t="shared" si="13"/>
        <v>0</v>
      </c>
      <c r="J37" s="54">
        <f t="shared" si="13"/>
        <v>0</v>
      </c>
      <c r="K37" s="54">
        <f t="shared" si="13"/>
        <v>0</v>
      </c>
      <c r="L37" s="54">
        <f t="shared" si="13"/>
        <v>0</v>
      </c>
      <c r="M37" s="54">
        <f t="shared" si="13"/>
        <v>0</v>
      </c>
      <c r="N37" s="54">
        <f t="shared" si="13"/>
        <v>0</v>
      </c>
      <c r="O37" s="54">
        <f t="shared" si="13"/>
        <v>0</v>
      </c>
      <c r="P37" s="54">
        <f t="shared" si="13"/>
        <v>0</v>
      </c>
      <c r="Q37" s="55" t="str">
        <f t="shared" si="12"/>
        <v/>
      </c>
    </row>
  </sheetData>
  <sheetProtection sheet="1" objects="1" scenarios="1"/>
  <mergeCells count="9">
    <mergeCell ref="B35:C35"/>
    <mergeCell ref="B36:C36"/>
    <mergeCell ref="B37:C37"/>
    <mergeCell ref="E4:M4"/>
    <mergeCell ref="N4:P4"/>
    <mergeCell ref="B31:C31"/>
    <mergeCell ref="B32:C32"/>
    <mergeCell ref="B33:C33"/>
    <mergeCell ref="B34:C34"/>
  </mergeCells>
  <phoneticPr fontId="2"/>
  <printOptions horizontalCentered="1" verticalCentered="1"/>
  <pageMargins left="0" right="0" top="0.59055118110236227" bottom="0.19685039370078741" header="0" footer="0"/>
  <pageSetup paperSize="9" scale="80" orientation="landscape" r:id="rId1"/>
  <headerFooter alignWithMargins="0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4"/>
  <sheetViews>
    <sheetView showGridLines="0" view="pageBreakPreview" zoomScale="85" zoomScaleNormal="100" zoomScaleSheetLayoutView="85" workbookViewId="0">
      <selection activeCell="B4" sqref="B4"/>
    </sheetView>
  </sheetViews>
  <sheetFormatPr defaultColWidth="8.875" defaultRowHeight="13.5"/>
  <cols>
    <col min="1" max="1" width="2.125" style="56" customWidth="1"/>
    <col min="2" max="16384" width="8.875" style="56"/>
  </cols>
  <sheetData>
    <row r="2" spans="2:6">
      <c r="B2" s="56">
        <f>+集計表!H2</f>
        <v>2016</v>
      </c>
      <c r="C2" s="56" t="s">
        <v>43</v>
      </c>
    </row>
    <row r="3" spans="2:6" ht="6.75" customHeight="1"/>
    <row r="4" spans="2:6">
      <c r="F4" s="56" t="str">
        <f>+集計表!E4</f>
        <v>2016 (平成28) 年</v>
      </c>
    </row>
  </sheetData>
  <phoneticPr fontId="2"/>
  <printOptions horizontalCentered="1" verticalCentered="1"/>
  <pageMargins left="0.39370078740157483" right="0" top="0.39370078740157483" bottom="0" header="0" footer="0"/>
  <pageSetup paperSize="9" scale="93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O30"/>
  <sheetViews>
    <sheetView showGridLines="0" showZeros="0" zoomScale="85" zoomScaleNormal="85" workbookViewId="0">
      <selection activeCell="H12" sqref="H12"/>
    </sheetView>
  </sheetViews>
  <sheetFormatPr defaultColWidth="8.875" defaultRowHeight="13.5"/>
  <cols>
    <col min="1" max="1" width="1.875" style="56" customWidth="1"/>
    <col min="2" max="2" width="8.875" style="56" customWidth="1"/>
    <col min="3" max="15" width="8" style="56" customWidth="1"/>
    <col min="16" max="16384" width="8.875" style="56"/>
  </cols>
  <sheetData>
    <row r="2" spans="2:15">
      <c r="B2" s="56" t="str">
        <f>+集計表!B2</f>
        <v>CO2排出量集計表</v>
      </c>
      <c r="C2" s="56" t="str">
        <f>+集計表!E2</f>
        <v>環境家計簿</v>
      </c>
      <c r="D2" s="56">
        <f>+集計表!F2</f>
        <v>0</v>
      </c>
      <c r="E2" s="56" t="str">
        <f>+集計表!G2</f>
        <v>西暦</v>
      </c>
      <c r="F2" s="56">
        <f>+集計表!H2</f>
        <v>2016</v>
      </c>
      <c r="G2" s="56">
        <f>+集計表!I2</f>
        <v>28</v>
      </c>
      <c r="H2" s="56" t="str">
        <f>+集計表!J2</f>
        <v xml:space="preserve"> (</v>
      </c>
      <c r="I2" s="56" t="str">
        <f>+集計表!K2</f>
        <v xml:space="preserve">) </v>
      </c>
      <c r="J2" s="56" t="str">
        <f>+集計表!L2</f>
        <v>平成</v>
      </c>
      <c r="K2" s="56" t="str">
        <f>+集計表!M2</f>
        <v>年</v>
      </c>
      <c r="L2" s="56">
        <f>+集計表!N2</f>
        <v>0</v>
      </c>
      <c r="M2" s="56">
        <f>+集計表!O2</f>
        <v>0</v>
      </c>
      <c r="N2" s="56">
        <f>+集計表!P2</f>
        <v>0</v>
      </c>
      <c r="O2" s="56" t="str">
        <f>+集計表!Q2</f>
        <v xml:space="preserve">（単位：kg-CO2)  </v>
      </c>
    </row>
    <row r="3" spans="2:15">
      <c r="B3" s="56" t="str">
        <f>+集計表!D4</f>
        <v>CO2排出係数</v>
      </c>
      <c r="C3" s="56" t="str">
        <f>+集計表!E4</f>
        <v>2016 (平成28) 年</v>
      </c>
      <c r="D3" s="56">
        <f>+集計表!F4</f>
        <v>0</v>
      </c>
      <c r="E3" s="56">
        <f>+集計表!G4</f>
        <v>0</v>
      </c>
      <c r="F3" s="56">
        <f>+集計表!H4</f>
        <v>0</v>
      </c>
      <c r="G3" s="56">
        <f>+集計表!I4</f>
        <v>0</v>
      </c>
      <c r="H3" s="56">
        <f>+集計表!J4</f>
        <v>0</v>
      </c>
      <c r="I3" s="56">
        <f>+集計表!K4</f>
        <v>0</v>
      </c>
      <c r="J3" s="56">
        <f>+集計表!L4</f>
        <v>0</v>
      </c>
      <c r="K3" s="56">
        <f>+集計表!M4</f>
        <v>0</v>
      </c>
      <c r="L3" s="56" t="str">
        <f>+集計表!N4</f>
        <v>2017 (平成28) 年</v>
      </c>
      <c r="M3" s="56">
        <f>+集計表!O4</f>
        <v>0</v>
      </c>
      <c r="N3" s="56">
        <f>+集計表!P4</f>
        <v>0</v>
      </c>
      <c r="O3" s="56" t="str">
        <f>+集計表!Q4</f>
        <v xml:space="preserve"> 合計</v>
      </c>
    </row>
    <row r="4" spans="2:15">
      <c r="B4" s="57">
        <f>+集計表!B5</f>
        <v>0</v>
      </c>
      <c r="C4" s="57" t="str">
        <f>+集計表!E5</f>
        <v xml:space="preserve"> 4月</v>
      </c>
      <c r="D4" s="57" t="str">
        <f>+集計表!F5</f>
        <v xml:space="preserve"> 5月</v>
      </c>
      <c r="E4" s="57" t="str">
        <f>+集計表!G5</f>
        <v xml:space="preserve"> 6月</v>
      </c>
      <c r="F4" s="57" t="str">
        <f>+集計表!H5</f>
        <v xml:space="preserve"> 7月</v>
      </c>
      <c r="G4" s="57" t="str">
        <f>+集計表!I5</f>
        <v xml:space="preserve"> 8月</v>
      </c>
      <c r="H4" s="57" t="str">
        <f>+集計表!J5</f>
        <v xml:space="preserve"> 9月</v>
      </c>
      <c r="I4" s="57" t="str">
        <f>+集計表!K5</f>
        <v xml:space="preserve"> 10月</v>
      </c>
      <c r="J4" s="57" t="str">
        <f>+集計表!L5</f>
        <v xml:space="preserve"> 11月</v>
      </c>
      <c r="K4" s="57" t="str">
        <f>+集計表!M5</f>
        <v xml:space="preserve"> 12月</v>
      </c>
      <c r="L4" s="57" t="str">
        <f>+集計表!N5</f>
        <v xml:space="preserve"> 1月</v>
      </c>
      <c r="M4" s="57" t="str">
        <f>+集計表!O5</f>
        <v xml:space="preserve"> 2月</v>
      </c>
      <c r="N4" s="57" t="str">
        <f>+集計表!P5</f>
        <v xml:space="preserve"> 3月</v>
      </c>
      <c r="O4" s="57">
        <f>+集計表!Q5</f>
        <v>0</v>
      </c>
    </row>
    <row r="5" spans="2:15">
      <c r="B5" s="57" t="str">
        <f>+集計表!B7</f>
        <v xml:space="preserve"> 電気</v>
      </c>
      <c r="C5" s="57">
        <f>+集計表!E7</f>
        <v>0</v>
      </c>
      <c r="D5" s="57">
        <f>+集計表!F7</f>
        <v>0</v>
      </c>
      <c r="E5" s="57">
        <f>+集計表!G7</f>
        <v>0</v>
      </c>
      <c r="F5" s="57">
        <f>+集計表!H7</f>
        <v>0</v>
      </c>
      <c r="G5" s="57">
        <f>+集計表!I7</f>
        <v>0</v>
      </c>
      <c r="H5" s="57">
        <f>+集計表!J7</f>
        <v>0</v>
      </c>
      <c r="I5" s="57">
        <f>+集計表!K7</f>
        <v>0</v>
      </c>
      <c r="J5" s="57">
        <f>+集計表!L7</f>
        <v>0</v>
      </c>
      <c r="K5" s="57">
        <f>+集計表!M7</f>
        <v>0</v>
      </c>
      <c r="L5" s="57">
        <f>+集計表!N7</f>
        <v>0</v>
      </c>
      <c r="M5" s="57">
        <f>+集計表!O7</f>
        <v>0</v>
      </c>
      <c r="N5" s="57">
        <f>+集計表!P7</f>
        <v>0</v>
      </c>
      <c r="O5" s="57" t="str">
        <f>+集計表!Q7</f>
        <v/>
      </c>
    </row>
    <row r="6" spans="2:15">
      <c r="B6" s="57" t="str">
        <f>+集計表!B10</f>
        <v xml:space="preserve"> ＬＰガス</v>
      </c>
      <c r="C6" s="57">
        <f>+集計表!E10</f>
        <v>0</v>
      </c>
      <c r="D6" s="57">
        <f>+集計表!F10</f>
        <v>0</v>
      </c>
      <c r="E6" s="57">
        <f>+集計表!G10</f>
        <v>0</v>
      </c>
      <c r="F6" s="57">
        <f>+集計表!H10</f>
        <v>0</v>
      </c>
      <c r="G6" s="57">
        <f>+集計表!I10</f>
        <v>0</v>
      </c>
      <c r="H6" s="57">
        <f>+集計表!J10</f>
        <v>0</v>
      </c>
      <c r="I6" s="57">
        <f>+集計表!K10</f>
        <v>0</v>
      </c>
      <c r="J6" s="57">
        <f>+集計表!L10</f>
        <v>0</v>
      </c>
      <c r="K6" s="57">
        <f>+集計表!M10</f>
        <v>0</v>
      </c>
      <c r="L6" s="57">
        <f>+集計表!N10</f>
        <v>0</v>
      </c>
      <c r="M6" s="57">
        <f>+集計表!O10</f>
        <v>0</v>
      </c>
      <c r="N6" s="57">
        <f>+集計表!P10</f>
        <v>0</v>
      </c>
      <c r="O6" s="57" t="str">
        <f>+集計表!Q10</f>
        <v/>
      </c>
    </row>
    <row r="7" spans="2:15">
      <c r="B7" s="57" t="str">
        <f>+集計表!B13</f>
        <v xml:space="preserve"> 水道</v>
      </c>
      <c r="C7" s="57">
        <f>+集計表!E13</f>
        <v>0</v>
      </c>
      <c r="D7" s="57">
        <f>+集計表!F13</f>
        <v>0</v>
      </c>
      <c r="E7" s="57">
        <f>+集計表!G13</f>
        <v>0</v>
      </c>
      <c r="F7" s="57">
        <f>+集計表!H13</f>
        <v>0</v>
      </c>
      <c r="G7" s="57">
        <f>+集計表!I13</f>
        <v>0</v>
      </c>
      <c r="H7" s="57">
        <f>+集計表!J13</f>
        <v>0</v>
      </c>
      <c r="I7" s="57">
        <f>+集計表!K13</f>
        <v>0</v>
      </c>
      <c r="J7" s="57">
        <f>+集計表!L13</f>
        <v>0</v>
      </c>
      <c r="K7" s="57">
        <f>+集計表!M13</f>
        <v>0</v>
      </c>
      <c r="L7" s="57">
        <f>+集計表!N13</f>
        <v>0</v>
      </c>
      <c r="M7" s="57">
        <f>+集計表!O13</f>
        <v>0</v>
      </c>
      <c r="N7" s="57">
        <f>+集計表!P13</f>
        <v>0</v>
      </c>
      <c r="O7" s="57" t="str">
        <f>+集計表!Q13</f>
        <v/>
      </c>
    </row>
    <row r="8" spans="2:15">
      <c r="B8" s="57" t="str">
        <f>+集計表!B16</f>
        <v xml:space="preserve"> 灯油</v>
      </c>
      <c r="C8" s="57">
        <f>+集計表!E16</f>
        <v>0</v>
      </c>
      <c r="D8" s="57">
        <f>+集計表!F16</f>
        <v>0</v>
      </c>
      <c r="E8" s="57">
        <f>+集計表!G16</f>
        <v>0</v>
      </c>
      <c r="F8" s="57">
        <f>+集計表!H16</f>
        <v>0</v>
      </c>
      <c r="G8" s="57">
        <f>+集計表!I16</f>
        <v>0</v>
      </c>
      <c r="H8" s="57">
        <f>+集計表!J16</f>
        <v>0</v>
      </c>
      <c r="I8" s="57">
        <f>+集計表!K16</f>
        <v>0</v>
      </c>
      <c r="J8" s="57">
        <f>+集計表!L16</f>
        <v>0</v>
      </c>
      <c r="K8" s="57">
        <f>+集計表!M16</f>
        <v>0</v>
      </c>
      <c r="L8" s="57">
        <f>+集計表!N16</f>
        <v>0</v>
      </c>
      <c r="M8" s="57">
        <f>+集計表!O16</f>
        <v>0</v>
      </c>
      <c r="N8" s="57">
        <f>+集計表!P16</f>
        <v>0</v>
      </c>
      <c r="O8" s="57" t="str">
        <f>+集計表!Q16</f>
        <v/>
      </c>
    </row>
    <row r="9" spans="2:15">
      <c r="B9" s="57" t="str">
        <f>+集計表!B19</f>
        <v xml:space="preserve"> ガソリン</v>
      </c>
      <c r="C9" s="57">
        <f>+集計表!E19</f>
        <v>0</v>
      </c>
      <c r="D9" s="57">
        <f>+集計表!F19</f>
        <v>0</v>
      </c>
      <c r="E9" s="57">
        <f>+集計表!G19</f>
        <v>0</v>
      </c>
      <c r="F9" s="57">
        <f>+集計表!H19</f>
        <v>0</v>
      </c>
      <c r="G9" s="57">
        <f>+集計表!I19</f>
        <v>0</v>
      </c>
      <c r="H9" s="57">
        <f>+集計表!J19</f>
        <v>0</v>
      </c>
      <c r="I9" s="57">
        <f>+集計表!K19</f>
        <v>0</v>
      </c>
      <c r="J9" s="57">
        <f>+集計表!L19</f>
        <v>0</v>
      </c>
      <c r="K9" s="57">
        <f>+集計表!M19</f>
        <v>0</v>
      </c>
      <c r="L9" s="57">
        <f>+集計表!N19</f>
        <v>0</v>
      </c>
      <c r="M9" s="57">
        <f>+集計表!O19</f>
        <v>0</v>
      </c>
      <c r="N9" s="57">
        <f>+集計表!P19</f>
        <v>0</v>
      </c>
      <c r="O9" s="57" t="str">
        <f>+集計表!Q19</f>
        <v/>
      </c>
    </row>
    <row r="10" spans="2:15">
      <c r="B10" s="57" t="str">
        <f>+集計表!B22</f>
        <v xml:space="preserve"> 軽油</v>
      </c>
      <c r="C10" s="57">
        <f>+集計表!E22</f>
        <v>0</v>
      </c>
      <c r="D10" s="57">
        <f>+集計表!F22</f>
        <v>0</v>
      </c>
      <c r="E10" s="57">
        <f>+集計表!G22</f>
        <v>0</v>
      </c>
      <c r="F10" s="57">
        <f>+集計表!H22</f>
        <v>0</v>
      </c>
      <c r="G10" s="57">
        <f>+集計表!I22</f>
        <v>0</v>
      </c>
      <c r="H10" s="57">
        <f>+集計表!J22</f>
        <v>0</v>
      </c>
      <c r="I10" s="57">
        <f>+集計表!K22</f>
        <v>0</v>
      </c>
      <c r="J10" s="57">
        <f>+集計表!L22</f>
        <v>0</v>
      </c>
      <c r="K10" s="57">
        <f>+集計表!M22</f>
        <v>0</v>
      </c>
      <c r="L10" s="57">
        <f>+集計表!N22</f>
        <v>0</v>
      </c>
      <c r="M10" s="57">
        <f>+集計表!O22</f>
        <v>0</v>
      </c>
      <c r="N10" s="57">
        <f>+集計表!P22</f>
        <v>0</v>
      </c>
      <c r="O10" s="57" t="str">
        <f>+集計表!Q22</f>
        <v/>
      </c>
    </row>
    <row r="11" spans="2:15">
      <c r="B11" s="56">
        <f>+集計表!B27</f>
        <v>0</v>
      </c>
      <c r="C11" s="56">
        <f>+集計表!E27</f>
        <v>0</v>
      </c>
      <c r="D11" s="56">
        <f>+集計表!F27</f>
        <v>0</v>
      </c>
      <c r="E11" s="56">
        <f>+集計表!G27</f>
        <v>0</v>
      </c>
      <c r="F11" s="56">
        <f>+集計表!H27</f>
        <v>0</v>
      </c>
      <c r="G11" s="56">
        <f>+集計表!I27</f>
        <v>0</v>
      </c>
      <c r="H11" s="56">
        <f>+集計表!J27</f>
        <v>0</v>
      </c>
      <c r="I11" s="56">
        <f>+集計表!K27</f>
        <v>0</v>
      </c>
      <c r="J11" s="56">
        <f>+集計表!L27</f>
        <v>0</v>
      </c>
      <c r="K11" s="56">
        <f>+集計表!M27</f>
        <v>0</v>
      </c>
      <c r="L11" s="56">
        <f>+集計表!N27</f>
        <v>0</v>
      </c>
      <c r="M11" s="56">
        <f>+集計表!O27</f>
        <v>0</v>
      </c>
      <c r="N11" s="56">
        <f>+集計表!P27</f>
        <v>0</v>
      </c>
      <c r="O11" s="56">
        <f>+集計表!Q27</f>
        <v>0</v>
      </c>
    </row>
    <row r="12" spans="2:15">
      <c r="B12" s="56" t="str">
        <f>+集計表!B28</f>
        <v>使用料金集計表</v>
      </c>
      <c r="C12" s="56">
        <f>+集計表!E28</f>
        <v>0</v>
      </c>
      <c r="D12" s="56">
        <f>+集計表!F28</f>
        <v>0</v>
      </c>
      <c r="E12" s="56">
        <f>+集計表!G28</f>
        <v>0</v>
      </c>
      <c r="F12" s="56">
        <f>+集計表!H28</f>
        <v>0</v>
      </c>
      <c r="G12" s="56">
        <f>+集計表!I28</f>
        <v>0</v>
      </c>
      <c r="H12" s="56">
        <f>+集計表!J28</f>
        <v>0</v>
      </c>
      <c r="I12" s="56">
        <f>+集計表!K28</f>
        <v>0</v>
      </c>
      <c r="J12" s="56">
        <f>+集計表!L28</f>
        <v>0</v>
      </c>
      <c r="K12" s="56">
        <f>+集計表!M28</f>
        <v>0</v>
      </c>
      <c r="L12" s="56">
        <f>+集計表!N28</f>
        <v>0</v>
      </c>
      <c r="M12" s="56">
        <f>+集計表!O28</f>
        <v>0</v>
      </c>
      <c r="N12" s="56">
        <f>+集計表!P28</f>
        <v>0</v>
      </c>
      <c r="O12" s="56" t="str">
        <f>+集計表!Q28</f>
        <v>（単位：円）　</v>
      </c>
    </row>
    <row r="13" spans="2:15">
      <c r="B13" s="56">
        <f>+集計表!B29</f>
        <v>0</v>
      </c>
      <c r="C13" s="56" t="str">
        <f>+集計表!E29</f>
        <v>2016 (平成28) 年</v>
      </c>
      <c r="D13" s="56">
        <f>+集計表!F29</f>
        <v>0</v>
      </c>
      <c r="E13" s="56">
        <f>+集計表!G29</f>
        <v>0</v>
      </c>
      <c r="F13" s="56">
        <f>+集計表!H29</f>
        <v>0</v>
      </c>
      <c r="G13" s="56">
        <f>+集計表!I29</f>
        <v>0</v>
      </c>
      <c r="H13" s="56">
        <f>+集計表!J29</f>
        <v>0</v>
      </c>
      <c r="I13" s="56">
        <f>+集計表!K29</f>
        <v>0</v>
      </c>
      <c r="J13" s="56">
        <f>+集計表!L29</f>
        <v>0</v>
      </c>
      <c r="K13" s="56">
        <f>+集計表!M29</f>
        <v>0</v>
      </c>
      <c r="L13" s="56" t="str">
        <f>+集計表!N29</f>
        <v>2017 (平成28) 年</v>
      </c>
      <c r="M13" s="56">
        <f>+集計表!O29</f>
        <v>0</v>
      </c>
      <c r="N13" s="56">
        <f>+集計表!P29</f>
        <v>0</v>
      </c>
      <c r="O13" s="56" t="str">
        <f>+集計表!Q29</f>
        <v xml:space="preserve"> 合計</v>
      </c>
    </row>
    <row r="14" spans="2:15">
      <c r="B14" s="57">
        <f>+集計表!B30</f>
        <v>0</v>
      </c>
      <c r="C14" s="57" t="str">
        <f>+集計表!E30</f>
        <v xml:space="preserve"> 4月</v>
      </c>
      <c r="D14" s="57" t="str">
        <f>+集計表!F30</f>
        <v xml:space="preserve"> 5月</v>
      </c>
      <c r="E14" s="57" t="str">
        <f>+集計表!G30</f>
        <v xml:space="preserve"> 6月</v>
      </c>
      <c r="F14" s="57" t="str">
        <f>+集計表!H30</f>
        <v xml:space="preserve"> 7月</v>
      </c>
      <c r="G14" s="57" t="str">
        <f>+集計表!I30</f>
        <v xml:space="preserve"> 8月</v>
      </c>
      <c r="H14" s="57" t="str">
        <f>+集計表!J30</f>
        <v xml:space="preserve"> 9月</v>
      </c>
      <c r="I14" s="57" t="str">
        <f>+集計表!K30</f>
        <v xml:space="preserve"> 10月</v>
      </c>
      <c r="J14" s="57" t="str">
        <f>+集計表!L30</f>
        <v xml:space="preserve"> 11月</v>
      </c>
      <c r="K14" s="57" t="str">
        <f>+集計表!M30</f>
        <v xml:space="preserve"> 12月</v>
      </c>
      <c r="L14" s="57" t="str">
        <f>+集計表!N30</f>
        <v xml:space="preserve"> 1月</v>
      </c>
      <c r="M14" s="57" t="str">
        <f>+集計表!O30</f>
        <v xml:space="preserve"> 2月</v>
      </c>
      <c r="N14" s="57" t="str">
        <f>+集計表!P30</f>
        <v xml:space="preserve"> 3月</v>
      </c>
      <c r="O14" s="57">
        <f>+集計表!Q30</f>
        <v>0</v>
      </c>
    </row>
    <row r="15" spans="2:15">
      <c r="B15" s="58" t="str">
        <f>+集計表!B31</f>
        <v>　　　電気</v>
      </c>
      <c r="C15" s="57">
        <f>+集計表!E31</f>
        <v>0</v>
      </c>
      <c r="D15" s="57">
        <f>+集計表!F31</f>
        <v>0</v>
      </c>
      <c r="E15" s="57">
        <f>+集計表!G31</f>
        <v>0</v>
      </c>
      <c r="F15" s="57">
        <f>+集計表!H31</f>
        <v>0</v>
      </c>
      <c r="G15" s="57">
        <f>+集計表!I31</f>
        <v>0</v>
      </c>
      <c r="H15" s="57">
        <f>+集計表!J31</f>
        <v>0</v>
      </c>
      <c r="I15" s="57">
        <f>+集計表!K31</f>
        <v>0</v>
      </c>
      <c r="J15" s="57">
        <f>+集計表!L31</f>
        <v>0</v>
      </c>
      <c r="K15" s="57">
        <f>+集計表!M31</f>
        <v>0</v>
      </c>
      <c r="L15" s="57">
        <f>+集計表!N31</f>
        <v>0</v>
      </c>
      <c r="M15" s="57">
        <f>+集計表!O31</f>
        <v>0</v>
      </c>
      <c r="N15" s="57">
        <f>+集計表!P31</f>
        <v>0</v>
      </c>
      <c r="O15" s="57" t="str">
        <f>+集計表!Q31</f>
        <v/>
      </c>
    </row>
    <row r="16" spans="2:15">
      <c r="B16" s="58" t="str">
        <f>+集計表!B32</f>
        <v>　　　ＬＰガス</v>
      </c>
      <c r="C16" s="57">
        <f>+集計表!E32</f>
        <v>0</v>
      </c>
      <c r="D16" s="57">
        <f>+集計表!F32</f>
        <v>0</v>
      </c>
      <c r="E16" s="57">
        <f>+集計表!G32</f>
        <v>0</v>
      </c>
      <c r="F16" s="57">
        <f>+集計表!H32</f>
        <v>0</v>
      </c>
      <c r="G16" s="57">
        <f>+集計表!I32</f>
        <v>0</v>
      </c>
      <c r="H16" s="57">
        <f>+集計表!J32</f>
        <v>0</v>
      </c>
      <c r="I16" s="57">
        <f>+集計表!K32</f>
        <v>0</v>
      </c>
      <c r="J16" s="57">
        <f>+集計表!L32</f>
        <v>0</v>
      </c>
      <c r="K16" s="57">
        <f>+集計表!M32</f>
        <v>0</v>
      </c>
      <c r="L16" s="57">
        <f>+集計表!N32</f>
        <v>0</v>
      </c>
      <c r="M16" s="57">
        <f>+集計表!O32</f>
        <v>0</v>
      </c>
      <c r="N16" s="57">
        <f>+集計表!P32</f>
        <v>0</v>
      </c>
      <c r="O16" s="57" t="str">
        <f>+集計表!Q32</f>
        <v/>
      </c>
    </row>
    <row r="17" spans="2:15">
      <c r="B17" s="58" t="str">
        <f>+集計表!B33</f>
        <v>　　　水道</v>
      </c>
      <c r="C17" s="57">
        <f>+集計表!E33</f>
        <v>0</v>
      </c>
      <c r="D17" s="57">
        <f>+集計表!F33</f>
        <v>0</v>
      </c>
      <c r="E17" s="57">
        <f>+集計表!G33</f>
        <v>0</v>
      </c>
      <c r="F17" s="57">
        <f>+集計表!H33</f>
        <v>0</v>
      </c>
      <c r="G17" s="57">
        <f>+集計表!I33</f>
        <v>0</v>
      </c>
      <c r="H17" s="57">
        <f>+集計表!J33</f>
        <v>0</v>
      </c>
      <c r="I17" s="57">
        <f>+集計表!K33</f>
        <v>0</v>
      </c>
      <c r="J17" s="57">
        <f>+集計表!L33</f>
        <v>0</v>
      </c>
      <c r="K17" s="57">
        <f>+集計表!M33</f>
        <v>0</v>
      </c>
      <c r="L17" s="57">
        <f>+集計表!N33</f>
        <v>0</v>
      </c>
      <c r="M17" s="57">
        <f>+集計表!O33</f>
        <v>0</v>
      </c>
      <c r="N17" s="57">
        <f>+集計表!P33</f>
        <v>0</v>
      </c>
      <c r="O17" s="57" t="str">
        <f>+集計表!Q33</f>
        <v/>
      </c>
    </row>
    <row r="18" spans="2:15">
      <c r="B18" s="58" t="str">
        <f>+集計表!B34</f>
        <v>　　　灯油</v>
      </c>
      <c r="C18" s="57">
        <f>+集計表!E34</f>
        <v>0</v>
      </c>
      <c r="D18" s="57">
        <f>+集計表!F34</f>
        <v>0</v>
      </c>
      <c r="E18" s="57">
        <f>+集計表!G34</f>
        <v>0</v>
      </c>
      <c r="F18" s="57">
        <f>+集計表!H34</f>
        <v>0</v>
      </c>
      <c r="G18" s="57">
        <f>+集計表!I34</f>
        <v>0</v>
      </c>
      <c r="H18" s="57">
        <f>+集計表!J34</f>
        <v>0</v>
      </c>
      <c r="I18" s="57">
        <f>+集計表!K34</f>
        <v>0</v>
      </c>
      <c r="J18" s="57">
        <f>+集計表!L34</f>
        <v>0</v>
      </c>
      <c r="K18" s="57">
        <f>+集計表!M34</f>
        <v>0</v>
      </c>
      <c r="L18" s="57">
        <f>+集計表!N34</f>
        <v>0</v>
      </c>
      <c r="M18" s="57">
        <f>+集計表!O34</f>
        <v>0</v>
      </c>
      <c r="N18" s="57">
        <f>+集計表!P34</f>
        <v>0</v>
      </c>
      <c r="O18" s="57" t="str">
        <f>+集計表!Q34</f>
        <v/>
      </c>
    </row>
    <row r="19" spans="2:15">
      <c r="B19" s="58" t="str">
        <f>+集計表!B35</f>
        <v>　　　ガソリン</v>
      </c>
      <c r="C19" s="57">
        <f>+集計表!E35</f>
        <v>0</v>
      </c>
      <c r="D19" s="57">
        <f>+集計表!F35</f>
        <v>0</v>
      </c>
      <c r="E19" s="57">
        <f>+集計表!G35</f>
        <v>0</v>
      </c>
      <c r="F19" s="57">
        <f>+集計表!H35</f>
        <v>0</v>
      </c>
      <c r="G19" s="57">
        <f>+集計表!I35</f>
        <v>0</v>
      </c>
      <c r="H19" s="57">
        <f>+集計表!J35</f>
        <v>0</v>
      </c>
      <c r="I19" s="57">
        <f>+集計表!K35</f>
        <v>0</v>
      </c>
      <c r="J19" s="57">
        <f>+集計表!L35</f>
        <v>0</v>
      </c>
      <c r="K19" s="57">
        <f>+集計表!M35</f>
        <v>0</v>
      </c>
      <c r="L19" s="57">
        <f>+集計表!N35</f>
        <v>0</v>
      </c>
      <c r="M19" s="57">
        <f>+集計表!O35</f>
        <v>0</v>
      </c>
      <c r="N19" s="57">
        <f>+集計表!P35</f>
        <v>0</v>
      </c>
      <c r="O19" s="57" t="str">
        <f>+集計表!Q35</f>
        <v/>
      </c>
    </row>
    <row r="20" spans="2:15">
      <c r="B20" s="58" t="str">
        <f>+集計表!B36</f>
        <v>　　　軽油</v>
      </c>
      <c r="C20" s="57">
        <f>+集計表!E36</f>
        <v>0</v>
      </c>
      <c r="D20" s="57">
        <f>+集計表!F36</f>
        <v>0</v>
      </c>
      <c r="E20" s="57">
        <f>+集計表!G36</f>
        <v>0</v>
      </c>
      <c r="F20" s="57">
        <f>+集計表!H36</f>
        <v>0</v>
      </c>
      <c r="G20" s="57">
        <f>+集計表!I36</f>
        <v>0</v>
      </c>
      <c r="H20" s="57">
        <f>+集計表!J36</f>
        <v>0</v>
      </c>
      <c r="I20" s="57">
        <f>+集計表!K36</f>
        <v>0</v>
      </c>
      <c r="J20" s="57">
        <f>+集計表!L36</f>
        <v>0</v>
      </c>
      <c r="K20" s="57">
        <f>+集計表!M36</f>
        <v>0</v>
      </c>
      <c r="L20" s="57">
        <f>+集計表!N36</f>
        <v>0</v>
      </c>
      <c r="M20" s="57">
        <f>+集計表!O36</f>
        <v>0</v>
      </c>
      <c r="N20" s="57">
        <f>+集計表!P36</f>
        <v>0</v>
      </c>
      <c r="O20" s="57" t="str">
        <f>+集計表!Q36</f>
        <v/>
      </c>
    </row>
    <row r="21" spans="2:15">
      <c r="B21" s="56">
        <f>+集計表!B38</f>
        <v>0</v>
      </c>
      <c r="C21" s="56">
        <f>+集計表!E38</f>
        <v>0</v>
      </c>
      <c r="D21" s="56">
        <f>+集計表!F38</f>
        <v>0</v>
      </c>
      <c r="E21" s="56">
        <f>+集計表!G38</f>
        <v>0</v>
      </c>
      <c r="F21" s="56">
        <f>+集計表!H38</f>
        <v>0</v>
      </c>
      <c r="G21" s="56">
        <f>+集計表!I38</f>
        <v>0</v>
      </c>
      <c r="H21" s="56">
        <f>+集計表!J38</f>
        <v>0</v>
      </c>
      <c r="I21" s="56">
        <f>+集計表!K38</f>
        <v>0</v>
      </c>
      <c r="J21" s="56">
        <f>+集計表!L38</f>
        <v>0</v>
      </c>
      <c r="K21" s="56">
        <f>+集計表!M38</f>
        <v>0</v>
      </c>
      <c r="L21" s="56">
        <f>+集計表!N38</f>
        <v>0</v>
      </c>
      <c r="M21" s="56">
        <f>+集計表!O38</f>
        <v>0</v>
      </c>
      <c r="N21" s="56">
        <f>+集計表!P38</f>
        <v>0</v>
      </c>
      <c r="O21" s="56">
        <f>+集計表!Q38</f>
        <v>0</v>
      </c>
    </row>
    <row r="22" spans="2:15">
      <c r="B22" s="56">
        <f>+集計表!B39</f>
        <v>0</v>
      </c>
      <c r="C22" s="56">
        <f>+集計表!E39</f>
        <v>0</v>
      </c>
      <c r="D22" s="56">
        <f>+集計表!F39</f>
        <v>0</v>
      </c>
      <c r="E22" s="56">
        <f>+集計表!G39</f>
        <v>0</v>
      </c>
      <c r="F22" s="56">
        <f>+集計表!H39</f>
        <v>0</v>
      </c>
      <c r="G22" s="56">
        <f>+集計表!I39</f>
        <v>0</v>
      </c>
      <c r="H22" s="56">
        <f>+集計表!J39</f>
        <v>0</v>
      </c>
      <c r="I22" s="56">
        <f>+集計表!K39</f>
        <v>0</v>
      </c>
      <c r="J22" s="56">
        <f>+集計表!L39</f>
        <v>0</v>
      </c>
      <c r="K22" s="56">
        <f>+集計表!M39</f>
        <v>0</v>
      </c>
      <c r="L22" s="56">
        <f>+集計表!N39</f>
        <v>0</v>
      </c>
      <c r="M22" s="56">
        <f>+集計表!O39</f>
        <v>0</v>
      </c>
      <c r="N22" s="56">
        <f>+集計表!P39</f>
        <v>0</v>
      </c>
      <c r="O22" s="56">
        <f>+集計表!Q39</f>
        <v>0</v>
      </c>
    </row>
    <row r="23" spans="2:15">
      <c r="B23" s="56">
        <f>+集計表!B40</f>
        <v>0</v>
      </c>
      <c r="C23" s="56">
        <f>+集計表!E40</f>
        <v>0</v>
      </c>
      <c r="D23" s="56">
        <f>+集計表!F40</f>
        <v>0</v>
      </c>
      <c r="E23" s="56">
        <f>+集計表!G40</f>
        <v>0</v>
      </c>
      <c r="F23" s="56">
        <f>+集計表!H40</f>
        <v>0</v>
      </c>
      <c r="G23" s="56">
        <f>+集計表!I40</f>
        <v>0</v>
      </c>
      <c r="H23" s="56">
        <f>+集計表!J40</f>
        <v>0</v>
      </c>
      <c r="I23" s="56">
        <f>+集計表!K40</f>
        <v>0</v>
      </c>
      <c r="J23" s="56">
        <f>+集計表!L40</f>
        <v>0</v>
      </c>
      <c r="K23" s="56">
        <f>+集計表!M40</f>
        <v>0</v>
      </c>
      <c r="L23" s="56">
        <f>+集計表!N40</f>
        <v>0</v>
      </c>
      <c r="M23" s="56">
        <f>+集計表!O40</f>
        <v>0</v>
      </c>
      <c r="N23" s="56">
        <f>+集計表!P40</f>
        <v>0</v>
      </c>
      <c r="O23" s="56">
        <f>+集計表!Q40</f>
        <v>0</v>
      </c>
    </row>
    <row r="24" spans="2:15">
      <c r="B24" s="56">
        <f>+集計表!B41</f>
        <v>0</v>
      </c>
      <c r="C24" s="56">
        <f>+集計表!E41</f>
        <v>0</v>
      </c>
      <c r="D24" s="56">
        <f>+集計表!F41</f>
        <v>0</v>
      </c>
      <c r="E24" s="56">
        <f>+集計表!G41</f>
        <v>0</v>
      </c>
      <c r="F24" s="56">
        <f>+集計表!H41</f>
        <v>0</v>
      </c>
      <c r="G24" s="56">
        <f>+集計表!I41</f>
        <v>0</v>
      </c>
      <c r="H24" s="56">
        <f>+集計表!J41</f>
        <v>0</v>
      </c>
      <c r="I24" s="56">
        <f>+集計表!K41</f>
        <v>0</v>
      </c>
      <c r="J24" s="56">
        <f>+集計表!L41</f>
        <v>0</v>
      </c>
      <c r="K24" s="56">
        <f>+集計表!M41</f>
        <v>0</v>
      </c>
      <c r="L24" s="56">
        <f>+集計表!N41</f>
        <v>0</v>
      </c>
      <c r="M24" s="56">
        <f>+集計表!O41</f>
        <v>0</v>
      </c>
      <c r="N24" s="56">
        <f>+集計表!P41</f>
        <v>0</v>
      </c>
      <c r="O24" s="56">
        <f>+集計表!Q41</f>
        <v>0</v>
      </c>
    </row>
    <row r="25" spans="2:15">
      <c r="B25" s="56">
        <f>+集計表!B42</f>
        <v>0</v>
      </c>
      <c r="C25" s="56">
        <f>+集計表!E42</f>
        <v>0</v>
      </c>
      <c r="D25" s="56">
        <f>+集計表!F42</f>
        <v>0</v>
      </c>
      <c r="E25" s="56">
        <f>+集計表!G42</f>
        <v>0</v>
      </c>
      <c r="F25" s="56">
        <f>+集計表!H42</f>
        <v>0</v>
      </c>
      <c r="G25" s="56">
        <f>+集計表!I42</f>
        <v>0</v>
      </c>
      <c r="H25" s="56">
        <f>+集計表!J42</f>
        <v>0</v>
      </c>
      <c r="I25" s="56">
        <f>+集計表!K42</f>
        <v>0</v>
      </c>
      <c r="J25" s="56">
        <f>+集計表!L42</f>
        <v>0</v>
      </c>
      <c r="K25" s="56">
        <f>+集計表!M42</f>
        <v>0</v>
      </c>
      <c r="L25" s="56">
        <f>+集計表!N42</f>
        <v>0</v>
      </c>
      <c r="M25" s="56">
        <f>+集計表!O42</f>
        <v>0</v>
      </c>
      <c r="N25" s="56">
        <f>+集計表!P42</f>
        <v>0</v>
      </c>
      <c r="O25" s="56">
        <f>+集計表!Q42</f>
        <v>0</v>
      </c>
    </row>
    <row r="26" spans="2:15">
      <c r="B26" s="56">
        <f>+集計表!B43</f>
        <v>0</v>
      </c>
      <c r="C26" s="56">
        <f>+集計表!E43</f>
        <v>0</v>
      </c>
      <c r="D26" s="56">
        <f>+集計表!F43</f>
        <v>0</v>
      </c>
      <c r="E26" s="56">
        <f>+集計表!G43</f>
        <v>0</v>
      </c>
      <c r="F26" s="56">
        <f>+集計表!H43</f>
        <v>0</v>
      </c>
      <c r="G26" s="56">
        <f>+集計表!I43</f>
        <v>0</v>
      </c>
      <c r="H26" s="56">
        <f>+集計表!J43</f>
        <v>0</v>
      </c>
      <c r="I26" s="56">
        <f>+集計表!K43</f>
        <v>0</v>
      </c>
      <c r="J26" s="56">
        <f>+集計表!L43</f>
        <v>0</v>
      </c>
      <c r="K26" s="56">
        <f>+集計表!M43</f>
        <v>0</v>
      </c>
      <c r="L26" s="56">
        <f>+集計表!N43</f>
        <v>0</v>
      </c>
      <c r="M26" s="56">
        <f>+集計表!O43</f>
        <v>0</v>
      </c>
      <c r="N26" s="56">
        <f>+集計表!P43</f>
        <v>0</v>
      </c>
      <c r="O26" s="56">
        <f>+集計表!Q43</f>
        <v>0</v>
      </c>
    </row>
    <row r="27" spans="2:15">
      <c r="B27" s="56">
        <f>+集計表!B44</f>
        <v>0</v>
      </c>
      <c r="C27" s="56">
        <f>+集計表!E44</f>
        <v>0</v>
      </c>
      <c r="D27" s="56">
        <f>+集計表!F44</f>
        <v>0</v>
      </c>
      <c r="E27" s="56">
        <f>+集計表!G44</f>
        <v>0</v>
      </c>
      <c r="F27" s="56">
        <f>+集計表!H44</f>
        <v>0</v>
      </c>
      <c r="G27" s="56">
        <f>+集計表!I44</f>
        <v>0</v>
      </c>
      <c r="H27" s="56">
        <f>+集計表!J44</f>
        <v>0</v>
      </c>
      <c r="I27" s="56">
        <f>+集計表!K44</f>
        <v>0</v>
      </c>
      <c r="J27" s="56">
        <f>+集計表!L44</f>
        <v>0</v>
      </c>
      <c r="K27" s="56">
        <f>+集計表!M44</f>
        <v>0</v>
      </c>
      <c r="L27" s="56">
        <f>+集計表!N44</f>
        <v>0</v>
      </c>
      <c r="M27" s="56">
        <f>+集計表!O44</f>
        <v>0</v>
      </c>
      <c r="N27" s="56">
        <f>+集計表!P44</f>
        <v>0</v>
      </c>
      <c r="O27" s="56">
        <f>+集計表!Q44</f>
        <v>0</v>
      </c>
    </row>
    <row r="28" spans="2:15">
      <c r="B28" s="56">
        <f>+集計表!B45</f>
        <v>0</v>
      </c>
      <c r="C28" s="56">
        <f>+集計表!E45</f>
        <v>0</v>
      </c>
      <c r="D28" s="56">
        <f>+集計表!F45</f>
        <v>0</v>
      </c>
      <c r="E28" s="56">
        <f>+集計表!G45</f>
        <v>0</v>
      </c>
      <c r="F28" s="56">
        <f>+集計表!H45</f>
        <v>0</v>
      </c>
      <c r="G28" s="56">
        <f>+集計表!I45</f>
        <v>0</v>
      </c>
      <c r="H28" s="56">
        <f>+集計表!J45</f>
        <v>0</v>
      </c>
      <c r="I28" s="56">
        <f>+集計表!K45</f>
        <v>0</v>
      </c>
      <c r="J28" s="56">
        <f>+集計表!L45</f>
        <v>0</v>
      </c>
      <c r="K28" s="56">
        <f>+集計表!M45</f>
        <v>0</v>
      </c>
      <c r="L28" s="56">
        <f>+集計表!N45</f>
        <v>0</v>
      </c>
      <c r="M28" s="56">
        <f>+集計表!O45</f>
        <v>0</v>
      </c>
      <c r="N28" s="56">
        <f>+集計表!P45</f>
        <v>0</v>
      </c>
      <c r="O28" s="56">
        <f>+集計表!Q45</f>
        <v>0</v>
      </c>
    </row>
    <row r="29" spans="2:15">
      <c r="B29" s="56">
        <f>+集計表!B46</f>
        <v>0</v>
      </c>
      <c r="C29" s="56">
        <f>+集計表!E46</f>
        <v>0</v>
      </c>
      <c r="D29" s="56">
        <f>+集計表!F46</f>
        <v>0</v>
      </c>
      <c r="E29" s="56">
        <f>+集計表!G46</f>
        <v>0</v>
      </c>
      <c r="F29" s="56">
        <f>+集計表!H46</f>
        <v>0</v>
      </c>
      <c r="G29" s="56">
        <f>+集計表!I46</f>
        <v>0</v>
      </c>
      <c r="H29" s="56">
        <f>+集計表!J46</f>
        <v>0</v>
      </c>
      <c r="I29" s="56">
        <f>+集計表!K46</f>
        <v>0</v>
      </c>
      <c r="J29" s="56">
        <f>+集計表!L46</f>
        <v>0</v>
      </c>
      <c r="K29" s="56">
        <f>+集計表!M46</f>
        <v>0</v>
      </c>
      <c r="L29" s="56">
        <f>+集計表!N46</f>
        <v>0</v>
      </c>
      <c r="M29" s="56">
        <f>+集計表!O46</f>
        <v>0</v>
      </c>
      <c r="N29" s="56">
        <f>+集計表!P46</f>
        <v>0</v>
      </c>
      <c r="O29" s="56">
        <f>+集計表!Q46</f>
        <v>0</v>
      </c>
    </row>
    <row r="30" spans="2:15">
      <c r="B30" s="56">
        <f>+集計表!B47</f>
        <v>0</v>
      </c>
      <c r="C30" s="56">
        <f>+集計表!E47</f>
        <v>0</v>
      </c>
      <c r="D30" s="56">
        <f>+集計表!F47</f>
        <v>0</v>
      </c>
      <c r="E30" s="56">
        <f>+集計表!G47</f>
        <v>0</v>
      </c>
      <c r="F30" s="56">
        <f>+集計表!H47</f>
        <v>0</v>
      </c>
      <c r="G30" s="56">
        <f>+集計表!I47</f>
        <v>0</v>
      </c>
      <c r="H30" s="56">
        <f>+集計表!J47</f>
        <v>0</v>
      </c>
      <c r="I30" s="56">
        <f>+集計表!K47</f>
        <v>0</v>
      </c>
      <c r="J30" s="56">
        <f>+集計表!L47</f>
        <v>0</v>
      </c>
      <c r="K30" s="56">
        <f>+集計表!M47</f>
        <v>0</v>
      </c>
      <c r="L30" s="56">
        <f>+集計表!N47</f>
        <v>0</v>
      </c>
      <c r="M30" s="56">
        <f>+集計表!O47</f>
        <v>0</v>
      </c>
      <c r="N30" s="56">
        <f>+集計表!P47</f>
        <v>0</v>
      </c>
      <c r="O30" s="56">
        <f>+集計表!Q47</f>
        <v>0</v>
      </c>
    </row>
  </sheetData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K68"/>
  <sheetViews>
    <sheetView showGridLines="0" view="pageBreakPreview" topLeftCell="A4" zoomScaleNormal="100" zoomScaleSheetLayoutView="100" workbookViewId="0">
      <selection activeCell="L16" sqref="L16"/>
    </sheetView>
  </sheetViews>
  <sheetFormatPr defaultColWidth="8.875" defaultRowHeight="13.5"/>
  <cols>
    <col min="1" max="1" width="2.25" style="56" customWidth="1"/>
    <col min="2" max="9" width="8.875" style="56"/>
    <col min="10" max="10" width="6.5" style="56" customWidth="1"/>
    <col min="11" max="11" width="2.5" style="56" customWidth="1"/>
    <col min="12" max="16384" width="8.875" style="56"/>
  </cols>
  <sheetData>
    <row r="2" spans="2:2">
      <c r="B2" s="56" t="s">
        <v>44</v>
      </c>
    </row>
    <row r="52" spans="2:11">
      <c r="B52" s="98"/>
      <c r="C52" s="98"/>
      <c r="D52" s="98"/>
      <c r="E52" s="98"/>
      <c r="F52" s="98"/>
      <c r="G52" s="98"/>
      <c r="H52" s="98"/>
      <c r="I52" s="98"/>
      <c r="J52" s="98"/>
      <c r="K52" s="98"/>
    </row>
    <row r="53" spans="2:11">
      <c r="B53" s="98"/>
      <c r="I53" s="98"/>
      <c r="J53" s="98"/>
      <c r="K53" s="98"/>
    </row>
    <row r="54" spans="2:11">
      <c r="B54" s="98"/>
      <c r="J54" s="98"/>
      <c r="K54" s="98"/>
    </row>
    <row r="55" spans="2:11">
      <c r="B55" s="98"/>
      <c r="C55" s="98"/>
      <c r="D55" s="98"/>
      <c r="E55" s="98"/>
      <c r="F55" s="98"/>
      <c r="G55" s="138"/>
      <c r="H55" s="98"/>
      <c r="I55" s="98"/>
      <c r="J55" s="98"/>
      <c r="K55" s="98"/>
    </row>
    <row r="56" spans="2:11">
      <c r="B56" s="98"/>
      <c r="C56" s="98"/>
      <c r="D56" s="98"/>
      <c r="E56" s="98"/>
      <c r="F56" s="98"/>
      <c r="G56" s="98"/>
      <c r="H56" s="98"/>
      <c r="I56" s="98"/>
      <c r="J56" s="98"/>
      <c r="K56" s="98"/>
    </row>
    <row r="57" spans="2:11">
      <c r="B57" s="98"/>
      <c r="C57" s="98"/>
      <c r="D57" s="98"/>
      <c r="E57" s="98"/>
      <c r="F57" s="98"/>
      <c r="G57" s="98"/>
      <c r="H57" s="98"/>
      <c r="I57" s="98"/>
      <c r="J57" s="98"/>
      <c r="K57" s="98"/>
    </row>
    <row r="58" spans="2:11">
      <c r="B58" s="98"/>
      <c r="C58" s="98"/>
      <c r="D58" s="98"/>
      <c r="E58" s="98"/>
      <c r="F58" s="98"/>
      <c r="G58" s="98"/>
      <c r="H58" s="98"/>
      <c r="I58" s="98"/>
      <c r="J58" s="98"/>
      <c r="K58" s="98"/>
    </row>
    <row r="59" spans="2:11">
      <c r="B59" s="98"/>
      <c r="C59" s="98"/>
      <c r="D59" s="98"/>
      <c r="E59" s="98"/>
      <c r="F59" s="98"/>
      <c r="G59" s="98"/>
      <c r="H59" s="98"/>
      <c r="I59" s="98"/>
      <c r="J59" s="98"/>
      <c r="K59" s="98"/>
    </row>
    <row r="60" spans="2:11">
      <c r="B60" s="98"/>
      <c r="C60" s="98"/>
      <c r="D60" s="98"/>
      <c r="E60" s="98"/>
      <c r="F60" s="98"/>
      <c r="G60" s="98"/>
      <c r="H60" s="98"/>
      <c r="I60" s="98"/>
      <c r="J60" s="98"/>
      <c r="K60" s="98"/>
    </row>
    <row r="61" spans="2:11">
      <c r="B61" s="98"/>
      <c r="C61" s="98"/>
      <c r="D61" s="98"/>
      <c r="E61" s="98"/>
      <c r="F61" s="98"/>
      <c r="G61" s="98"/>
      <c r="H61" s="98"/>
      <c r="I61" s="98"/>
      <c r="J61" s="98"/>
      <c r="K61" s="98"/>
    </row>
    <row r="62" spans="2:11">
      <c r="B62" s="98"/>
      <c r="C62" s="98"/>
      <c r="D62" s="98"/>
      <c r="E62" s="98"/>
      <c r="F62" s="98"/>
      <c r="G62" s="98"/>
      <c r="H62" s="98"/>
      <c r="I62" s="98"/>
      <c r="J62" s="98"/>
      <c r="K62" s="98"/>
    </row>
    <row r="63" spans="2:11">
      <c r="B63" s="98"/>
      <c r="C63" s="98"/>
      <c r="D63" s="98"/>
      <c r="E63" s="98"/>
      <c r="F63" s="98"/>
      <c r="G63" s="98"/>
      <c r="H63" s="98"/>
      <c r="I63" s="98"/>
      <c r="J63" s="98"/>
      <c r="K63" s="98"/>
    </row>
    <row r="67" spans="3:8">
      <c r="C67" s="98"/>
      <c r="D67" s="98"/>
      <c r="E67" s="98"/>
      <c r="F67" s="98"/>
      <c r="G67" s="98"/>
      <c r="H67" s="98"/>
    </row>
    <row r="68" spans="3:8">
      <c r="C68" s="98"/>
      <c r="D68" s="98"/>
      <c r="E68" s="98"/>
      <c r="F68" s="98"/>
      <c r="G68" s="98"/>
      <c r="H68" s="98"/>
    </row>
  </sheetData>
  <sheetProtection sheet="1"/>
  <phoneticPr fontId="4"/>
  <printOptions horizontalCentered="1" verticalCentered="1"/>
  <pageMargins left="0" right="0" top="0" bottom="0" header="0" footer="0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27"/>
  <sheetViews>
    <sheetView showGridLines="0" workbookViewId="0">
      <selection activeCell="B1" sqref="B1"/>
    </sheetView>
  </sheetViews>
  <sheetFormatPr defaultColWidth="8.875" defaultRowHeight="13.5"/>
  <cols>
    <col min="1" max="1" width="8.5" style="56" customWidth="1"/>
    <col min="2" max="2" width="9.5" style="56" customWidth="1"/>
    <col min="3" max="3" width="8.625" style="56" customWidth="1"/>
    <col min="4" max="4" width="2.75" style="56" customWidth="1"/>
    <col min="5" max="5" width="5.5" style="56" customWidth="1"/>
    <col min="6" max="7" width="1.875" style="56" customWidth="1"/>
    <col min="8" max="8" width="4.5" style="56" customWidth="1"/>
    <col min="9" max="9" width="3.625" style="56" customWidth="1"/>
    <col min="10" max="10" width="5" style="56" customWidth="1"/>
    <col min="11" max="12" width="9.5" style="56" customWidth="1"/>
    <col min="13" max="13" width="5" style="56" customWidth="1"/>
    <col min="14" max="14" width="4.125" style="56" customWidth="1"/>
    <col min="15" max="15" width="7.625" style="56" customWidth="1"/>
    <col min="16" max="16" width="1.875" style="56" customWidth="1"/>
    <col min="17" max="17" width="6.375" style="56" customWidth="1"/>
    <col min="18" max="18" width="3.625" style="56" customWidth="1"/>
    <col min="19" max="19" width="4.5" style="56" customWidth="1"/>
    <col min="20" max="16384" width="8.875" style="56"/>
  </cols>
  <sheetData>
    <row r="1" spans="1:19" ht="18.75">
      <c r="A1" s="59" t="s">
        <v>45</v>
      </c>
      <c r="B1" s="60"/>
      <c r="M1" s="61"/>
      <c r="N1" s="62" t="s">
        <v>46</v>
      </c>
    </row>
    <row r="2" spans="1:19" ht="15" customHeight="1" thickBot="1">
      <c r="A2" s="63"/>
    </row>
    <row r="3" spans="1:19" ht="18" customHeight="1">
      <c r="A3" s="64"/>
      <c r="B3" s="212" t="s">
        <v>47</v>
      </c>
      <c r="C3" s="65"/>
      <c r="D3" s="66"/>
      <c r="E3" s="66" t="s">
        <v>48</v>
      </c>
      <c r="F3" s="214"/>
      <c r="G3" s="215"/>
      <c r="H3" s="216" t="s">
        <v>49</v>
      </c>
      <c r="I3" s="216"/>
      <c r="J3" s="216"/>
      <c r="K3" s="67" t="s">
        <v>50</v>
      </c>
      <c r="L3" s="68" t="s">
        <v>51</v>
      </c>
      <c r="N3" s="69"/>
      <c r="O3" s="217" t="s">
        <v>52</v>
      </c>
      <c r="P3" s="218"/>
      <c r="Q3" s="218"/>
      <c r="R3" s="219"/>
      <c r="S3" s="220"/>
    </row>
    <row r="4" spans="1:19" ht="18" customHeight="1">
      <c r="A4" s="70"/>
      <c r="B4" s="213"/>
      <c r="C4" s="71" t="s">
        <v>53</v>
      </c>
      <c r="D4" s="221" t="s">
        <v>54</v>
      </c>
      <c r="E4" s="221"/>
      <c r="F4" s="221"/>
      <c r="G4" s="222"/>
      <c r="H4" s="223" t="s">
        <v>55</v>
      </c>
      <c r="I4" s="223"/>
      <c r="J4" s="223"/>
      <c r="K4" s="72" t="s">
        <v>56</v>
      </c>
      <c r="L4" s="73"/>
      <c r="N4" s="74"/>
      <c r="O4" s="75" t="s">
        <v>57</v>
      </c>
      <c r="P4" s="224" t="s">
        <v>58</v>
      </c>
      <c r="Q4" s="225"/>
      <c r="R4" s="226" t="s">
        <v>59</v>
      </c>
      <c r="S4" s="227"/>
    </row>
    <row r="5" spans="1:19" ht="18" customHeight="1">
      <c r="A5" s="76" t="s">
        <v>60</v>
      </c>
      <c r="B5" s="77"/>
      <c r="C5" s="78" t="s">
        <v>61</v>
      </c>
      <c r="D5" s="79" t="s">
        <v>62</v>
      </c>
      <c r="E5" s="79">
        <v>0.67400000000000004</v>
      </c>
      <c r="F5" s="206" t="s">
        <v>63</v>
      </c>
      <c r="G5" s="206"/>
      <c r="H5" s="207" t="str">
        <f>IF(B5="","",B5*E5)</f>
        <v/>
      </c>
      <c r="I5" s="207" t="e">
        <f t="shared" ref="I5:J12" si="0">IF(#REF!="","",#REF!*G5)</f>
        <v>#REF!</v>
      </c>
      <c r="J5" s="207" t="e">
        <f t="shared" si="0"/>
        <v>#REF!</v>
      </c>
      <c r="K5" s="80"/>
      <c r="L5" s="81"/>
      <c r="N5" s="82">
        <v>1</v>
      </c>
      <c r="O5" s="83"/>
      <c r="P5" s="208">
        <v>20</v>
      </c>
      <c r="Q5" s="209"/>
      <c r="R5" s="210">
        <v>18</v>
      </c>
      <c r="S5" s="211"/>
    </row>
    <row r="6" spans="1:19" ht="18" customHeight="1">
      <c r="A6" s="84" t="s">
        <v>64</v>
      </c>
      <c r="B6" s="85"/>
      <c r="C6" s="86" t="s">
        <v>65</v>
      </c>
      <c r="D6" s="87" t="s">
        <v>62</v>
      </c>
      <c r="E6" s="87">
        <v>2.1</v>
      </c>
      <c r="F6" s="184" t="s">
        <v>63</v>
      </c>
      <c r="G6" s="184"/>
      <c r="H6" s="185" t="str">
        <f t="shared" ref="H6:H12" si="1">IF(B6="","",B6*E6)</f>
        <v/>
      </c>
      <c r="I6" s="185" t="e">
        <f t="shared" si="0"/>
        <v>#REF!</v>
      </c>
      <c r="J6" s="185" t="e">
        <f t="shared" si="0"/>
        <v>#REF!</v>
      </c>
      <c r="K6" s="88"/>
      <c r="L6" s="89"/>
      <c r="N6" s="90">
        <v>2</v>
      </c>
      <c r="O6" s="91"/>
      <c r="P6" s="171"/>
      <c r="Q6" s="199"/>
      <c r="R6" s="200"/>
      <c r="S6" s="201"/>
    </row>
    <row r="7" spans="1:19" ht="18" customHeight="1">
      <c r="A7" s="84" t="s">
        <v>66</v>
      </c>
      <c r="B7" s="85"/>
      <c r="C7" s="86" t="s">
        <v>65</v>
      </c>
      <c r="D7" s="87" t="s">
        <v>62</v>
      </c>
      <c r="E7" s="87">
        <v>6.5</v>
      </c>
      <c r="F7" s="184" t="s">
        <v>63</v>
      </c>
      <c r="G7" s="184"/>
      <c r="H7" s="185" t="str">
        <f t="shared" si="1"/>
        <v/>
      </c>
      <c r="I7" s="185" t="e">
        <f t="shared" si="0"/>
        <v>#REF!</v>
      </c>
      <c r="J7" s="185" t="e">
        <f t="shared" si="0"/>
        <v>#REF!</v>
      </c>
      <c r="K7" s="88"/>
      <c r="L7" s="89"/>
      <c r="N7" s="90">
        <v>3</v>
      </c>
      <c r="O7" s="91"/>
      <c r="P7" s="171"/>
      <c r="Q7" s="199"/>
      <c r="R7" s="200"/>
      <c r="S7" s="201"/>
    </row>
    <row r="8" spans="1:19" ht="18" customHeight="1">
      <c r="A8" s="84" t="s">
        <v>67</v>
      </c>
      <c r="B8" s="85">
        <v>10</v>
      </c>
      <c r="C8" s="86" t="s">
        <v>65</v>
      </c>
      <c r="D8" s="87" t="s">
        <v>62</v>
      </c>
      <c r="E8" s="87">
        <v>0.36</v>
      </c>
      <c r="F8" s="184" t="s">
        <v>63</v>
      </c>
      <c r="G8" s="184"/>
      <c r="H8" s="185">
        <f t="shared" si="1"/>
        <v>3.5999999999999996</v>
      </c>
      <c r="I8" s="185" t="e">
        <f t="shared" si="0"/>
        <v>#REF!</v>
      </c>
      <c r="J8" s="185" t="e">
        <f t="shared" si="0"/>
        <v>#REF!</v>
      </c>
      <c r="K8" s="88">
        <v>1740</v>
      </c>
      <c r="L8" s="89"/>
      <c r="N8" s="90">
        <v>4</v>
      </c>
      <c r="O8" s="91"/>
      <c r="P8" s="171"/>
      <c r="Q8" s="199"/>
      <c r="R8" s="200"/>
      <c r="S8" s="201"/>
    </row>
    <row r="9" spans="1:19" ht="18" customHeight="1">
      <c r="A9" s="84" t="s">
        <v>68</v>
      </c>
      <c r="B9" s="92" t="str">
        <f>O11</f>
        <v/>
      </c>
      <c r="C9" s="86" t="s">
        <v>69</v>
      </c>
      <c r="D9" s="87" t="s">
        <v>62</v>
      </c>
      <c r="E9" s="87">
        <v>2.5</v>
      </c>
      <c r="F9" s="184" t="s">
        <v>63</v>
      </c>
      <c r="G9" s="184"/>
      <c r="H9" s="185" t="str">
        <f t="shared" si="1"/>
        <v/>
      </c>
      <c r="I9" s="185" t="e">
        <f t="shared" si="0"/>
        <v>#REF!</v>
      </c>
      <c r="J9" s="185" t="e">
        <f t="shared" si="0"/>
        <v>#REF!</v>
      </c>
      <c r="K9" s="88"/>
      <c r="L9" s="89"/>
      <c r="N9" s="90">
        <v>5</v>
      </c>
      <c r="O9" s="91"/>
      <c r="P9" s="171"/>
      <c r="Q9" s="199"/>
      <c r="R9" s="200"/>
      <c r="S9" s="201"/>
    </row>
    <row r="10" spans="1:19" ht="18" customHeight="1" thickBot="1">
      <c r="A10" s="84" t="s">
        <v>58</v>
      </c>
      <c r="B10" s="92">
        <f>P11</f>
        <v>20</v>
      </c>
      <c r="C10" s="86" t="s">
        <v>69</v>
      </c>
      <c r="D10" s="87" t="s">
        <v>62</v>
      </c>
      <c r="E10" s="87">
        <v>2.2999999999999998</v>
      </c>
      <c r="F10" s="184" t="s">
        <v>63</v>
      </c>
      <c r="G10" s="184"/>
      <c r="H10" s="185">
        <f t="shared" si="1"/>
        <v>46</v>
      </c>
      <c r="I10" s="185" t="e">
        <f t="shared" si="0"/>
        <v>#REF!</v>
      </c>
      <c r="J10" s="185" t="e">
        <f t="shared" si="0"/>
        <v>#REF!</v>
      </c>
      <c r="K10" s="88"/>
      <c r="L10" s="89"/>
      <c r="N10" s="82">
        <v>6</v>
      </c>
      <c r="O10" s="83"/>
      <c r="P10" s="202"/>
      <c r="Q10" s="203"/>
      <c r="R10" s="204"/>
      <c r="S10" s="205"/>
    </row>
    <row r="11" spans="1:19" ht="18" customHeight="1" thickTop="1">
      <c r="A11" s="84" t="s">
        <v>70</v>
      </c>
      <c r="B11" s="92">
        <f>R11</f>
        <v>18</v>
      </c>
      <c r="C11" s="86" t="s">
        <v>71</v>
      </c>
      <c r="D11" s="87" t="s">
        <v>72</v>
      </c>
      <c r="E11" s="87">
        <v>2.62</v>
      </c>
      <c r="F11" s="184" t="s">
        <v>73</v>
      </c>
      <c r="G11" s="184"/>
      <c r="H11" s="185">
        <f t="shared" si="1"/>
        <v>47.160000000000004</v>
      </c>
      <c r="I11" s="185" t="e">
        <f t="shared" si="0"/>
        <v>#REF!</v>
      </c>
      <c r="J11" s="185" t="e">
        <f t="shared" si="0"/>
        <v>#REF!</v>
      </c>
      <c r="K11" s="88"/>
      <c r="L11" s="89"/>
      <c r="N11" s="93" t="s">
        <v>74</v>
      </c>
      <c r="O11" s="94" t="str">
        <f>IF(SUM(O5:O10)=0,"",SUM(O5:O10))</f>
        <v/>
      </c>
      <c r="P11" s="186">
        <f>IF(SUM(P5:P10)=0,"",SUM(P5:P10))</f>
        <v>20</v>
      </c>
      <c r="Q11" s="187" t="str">
        <f>IF(SUM(Q5:Q10)=0,"",SUM(Q5:Q10))</f>
        <v/>
      </c>
      <c r="R11" s="188">
        <f>IF(SUM(R5:R10)=0,"",SUM(R5:R10))</f>
        <v>18</v>
      </c>
      <c r="S11" s="189" t="str">
        <f>IF(SUM(S5:S10)=0,"",SUM(S5:S10))</f>
        <v/>
      </c>
    </row>
    <row r="12" spans="1:19" ht="18" customHeight="1" thickBot="1">
      <c r="A12" s="95" t="s">
        <v>75</v>
      </c>
      <c r="B12" s="85"/>
      <c r="C12" s="96" t="s">
        <v>76</v>
      </c>
      <c r="D12" s="79" t="s">
        <v>72</v>
      </c>
      <c r="E12" s="79">
        <v>0.34</v>
      </c>
      <c r="F12" s="190" t="s">
        <v>73</v>
      </c>
      <c r="G12" s="190"/>
      <c r="H12" s="191" t="str">
        <f t="shared" si="1"/>
        <v/>
      </c>
      <c r="I12" s="191" t="e">
        <f t="shared" si="0"/>
        <v>#REF!</v>
      </c>
      <c r="J12" s="191" t="e">
        <f t="shared" si="0"/>
        <v>#REF!</v>
      </c>
      <c r="K12" s="97"/>
      <c r="L12" s="81"/>
      <c r="N12" s="98" t="s">
        <v>77</v>
      </c>
      <c r="O12" s="99"/>
      <c r="P12" s="99"/>
      <c r="Q12" s="99"/>
    </row>
    <row r="13" spans="1:19" ht="21" customHeight="1" thickTop="1" thickBot="1">
      <c r="A13" s="100" t="s">
        <v>74</v>
      </c>
      <c r="B13" s="192"/>
      <c r="C13" s="193"/>
      <c r="D13" s="193"/>
      <c r="E13" s="193"/>
      <c r="F13" s="193"/>
      <c r="G13" s="194"/>
      <c r="H13" s="195">
        <f>SUM(H5:H12)</f>
        <v>96.76</v>
      </c>
      <c r="I13" s="196"/>
      <c r="J13" s="197"/>
      <c r="K13" s="101">
        <f>IF(SUM(K5:K12)=0,"",SUM(K5:K12))</f>
        <v>1740</v>
      </c>
      <c r="L13" s="102" t="str">
        <f>IF(SUM(L5:L12)=0,"",SUM(L5:L12))</f>
        <v/>
      </c>
      <c r="N13" s="103" t="s">
        <v>78</v>
      </c>
    </row>
    <row r="14" spans="1:19" ht="18" customHeight="1">
      <c r="N14" s="98"/>
    </row>
    <row r="15" spans="1:19" ht="15" customHeight="1">
      <c r="A15" s="104" t="s">
        <v>79</v>
      </c>
      <c r="D15" s="198" t="s">
        <v>80</v>
      </c>
      <c r="E15" s="198"/>
      <c r="F15" s="198"/>
      <c r="G15" s="198"/>
      <c r="H15" s="198"/>
      <c r="I15" s="198"/>
      <c r="K15" s="104" t="s">
        <v>81</v>
      </c>
      <c r="R15" s="105" t="s">
        <v>80</v>
      </c>
    </row>
    <row r="16" spans="1:19" ht="15" customHeight="1">
      <c r="A16" s="57"/>
      <c r="B16" s="106" t="s">
        <v>82</v>
      </c>
      <c r="C16" s="107" t="s">
        <v>83</v>
      </c>
      <c r="D16" s="176" t="s">
        <v>84</v>
      </c>
      <c r="E16" s="176"/>
      <c r="F16" s="176"/>
      <c r="G16" s="176"/>
      <c r="H16" s="176"/>
      <c r="I16" s="177"/>
      <c r="K16" s="57"/>
      <c r="L16" s="106" t="s">
        <v>82</v>
      </c>
      <c r="M16" s="178" t="s">
        <v>85</v>
      </c>
      <c r="N16" s="179"/>
      <c r="O16" s="176" t="s">
        <v>84</v>
      </c>
      <c r="P16" s="176"/>
      <c r="Q16" s="176"/>
      <c r="R16" s="177"/>
    </row>
    <row r="17" spans="1:18" ht="15" customHeight="1">
      <c r="A17" s="82" t="s">
        <v>60</v>
      </c>
      <c r="B17" s="108" t="str">
        <f t="shared" ref="B17:B24" si="2">IF(H5=0,"",H5)</f>
        <v/>
      </c>
      <c r="C17" s="109"/>
      <c r="D17" s="180" t="str">
        <f t="shared" ref="D17:D24" si="3">IF(B17="","",B17-C17)</f>
        <v/>
      </c>
      <c r="E17" s="181"/>
      <c r="F17" s="110" t="s">
        <v>86</v>
      </c>
      <c r="G17" s="175" t="str">
        <f>IF(C17="","",IF(B17="","",(B17/C17)*100-100))</f>
        <v/>
      </c>
      <c r="H17" s="175"/>
      <c r="I17" s="111" t="s">
        <v>87</v>
      </c>
      <c r="K17" s="82" t="s">
        <v>60</v>
      </c>
      <c r="L17" s="112" t="str">
        <f t="shared" ref="L17:L24" si="4">IF(H5=0,"",H5)</f>
        <v/>
      </c>
      <c r="M17" s="182"/>
      <c r="N17" s="183"/>
      <c r="O17" s="113" t="str">
        <f>IF(L17="","",L17-M17)</f>
        <v/>
      </c>
      <c r="P17" s="110" t="s">
        <v>86</v>
      </c>
      <c r="Q17" s="113" t="str">
        <f>IF(M17="","",IF(L17="","",(L17/M17)*100-100))</f>
        <v/>
      </c>
      <c r="R17" s="111" t="s">
        <v>88</v>
      </c>
    </row>
    <row r="18" spans="1:18" ht="15" customHeight="1">
      <c r="A18" s="90" t="s">
        <v>64</v>
      </c>
      <c r="B18" s="114" t="str">
        <f t="shared" si="2"/>
        <v/>
      </c>
      <c r="C18" s="115"/>
      <c r="D18" s="169" t="str">
        <f t="shared" si="3"/>
        <v/>
      </c>
      <c r="E18" s="170"/>
      <c r="F18" s="116" t="s">
        <v>86</v>
      </c>
      <c r="G18" s="170" t="str">
        <f t="shared" ref="G18:G25" si="5">IF(C18="","",IF(B18="","",(B18/C18)*100-100))</f>
        <v/>
      </c>
      <c r="H18" s="170"/>
      <c r="I18" s="117" t="s">
        <v>88</v>
      </c>
      <c r="K18" s="90" t="s">
        <v>64</v>
      </c>
      <c r="L18" s="118" t="str">
        <f t="shared" si="4"/>
        <v/>
      </c>
      <c r="M18" s="171"/>
      <c r="N18" s="172"/>
      <c r="O18" s="119" t="str">
        <f t="shared" ref="O18:O24" si="6">IF(L18="","",L18-M18)</f>
        <v/>
      </c>
      <c r="P18" s="116" t="s">
        <v>86</v>
      </c>
      <c r="Q18" s="119" t="str">
        <f t="shared" ref="Q18:Q25" si="7">IF(M18="","",IF(L18="","",(L18/M18)*100-100))</f>
        <v/>
      </c>
      <c r="R18" s="117" t="s">
        <v>88</v>
      </c>
    </row>
    <row r="19" spans="1:18" ht="15" customHeight="1">
      <c r="A19" s="90" t="s">
        <v>89</v>
      </c>
      <c r="B19" s="114" t="str">
        <f t="shared" si="2"/>
        <v/>
      </c>
      <c r="C19" s="115"/>
      <c r="D19" s="169" t="str">
        <f t="shared" si="3"/>
        <v/>
      </c>
      <c r="E19" s="170"/>
      <c r="F19" s="116" t="s">
        <v>86</v>
      </c>
      <c r="G19" s="170" t="str">
        <f t="shared" si="5"/>
        <v/>
      </c>
      <c r="H19" s="170"/>
      <c r="I19" s="117" t="s">
        <v>90</v>
      </c>
      <c r="K19" s="90" t="s">
        <v>66</v>
      </c>
      <c r="L19" s="118" t="str">
        <f t="shared" si="4"/>
        <v/>
      </c>
      <c r="M19" s="171"/>
      <c r="N19" s="172"/>
      <c r="O19" s="119" t="str">
        <f t="shared" si="6"/>
        <v/>
      </c>
      <c r="P19" s="116" t="s">
        <v>91</v>
      </c>
      <c r="Q19" s="119" t="str">
        <f t="shared" si="7"/>
        <v/>
      </c>
      <c r="R19" s="117" t="s">
        <v>90</v>
      </c>
    </row>
    <row r="20" spans="1:18" ht="15" customHeight="1">
      <c r="A20" s="90" t="s">
        <v>67</v>
      </c>
      <c r="B20" s="114">
        <f t="shared" si="2"/>
        <v>3.5999999999999996</v>
      </c>
      <c r="C20" s="115">
        <v>4</v>
      </c>
      <c r="D20" s="169">
        <f t="shared" si="3"/>
        <v>-0.40000000000000036</v>
      </c>
      <c r="E20" s="170"/>
      <c r="F20" s="116" t="s">
        <v>91</v>
      </c>
      <c r="G20" s="170">
        <f>IF(C20="","",IF(B20="","",(B20/C20)*100-100))</f>
        <v>-10.000000000000014</v>
      </c>
      <c r="H20" s="170"/>
      <c r="I20" s="117" t="s">
        <v>90</v>
      </c>
      <c r="K20" s="90" t="s">
        <v>67</v>
      </c>
      <c r="L20" s="118">
        <f t="shared" si="4"/>
        <v>3.5999999999999996</v>
      </c>
      <c r="M20" s="171"/>
      <c r="N20" s="172"/>
      <c r="O20" s="119">
        <f t="shared" si="6"/>
        <v>3.5999999999999996</v>
      </c>
      <c r="P20" s="116" t="s">
        <v>91</v>
      </c>
      <c r="Q20" s="119" t="str">
        <f t="shared" si="7"/>
        <v/>
      </c>
      <c r="R20" s="117" t="s">
        <v>90</v>
      </c>
    </row>
    <row r="21" spans="1:18" ht="15" customHeight="1">
      <c r="A21" s="90" t="s">
        <v>68</v>
      </c>
      <c r="B21" s="114" t="str">
        <f t="shared" si="2"/>
        <v/>
      </c>
      <c r="C21" s="115"/>
      <c r="D21" s="169" t="str">
        <f t="shared" si="3"/>
        <v/>
      </c>
      <c r="E21" s="170"/>
      <c r="F21" s="116" t="s">
        <v>91</v>
      </c>
      <c r="G21" s="170" t="str">
        <f t="shared" si="5"/>
        <v/>
      </c>
      <c r="H21" s="170"/>
      <c r="I21" s="117" t="s">
        <v>90</v>
      </c>
      <c r="K21" s="90" t="s">
        <v>68</v>
      </c>
      <c r="L21" s="118" t="str">
        <f t="shared" si="4"/>
        <v/>
      </c>
      <c r="M21" s="171"/>
      <c r="N21" s="172"/>
      <c r="O21" s="119" t="str">
        <f t="shared" si="6"/>
        <v/>
      </c>
      <c r="P21" s="116" t="s">
        <v>91</v>
      </c>
      <c r="Q21" s="119" t="str">
        <f t="shared" si="7"/>
        <v/>
      </c>
      <c r="R21" s="117" t="s">
        <v>90</v>
      </c>
    </row>
    <row r="22" spans="1:18" ht="15" customHeight="1">
      <c r="A22" s="90" t="s">
        <v>58</v>
      </c>
      <c r="B22" s="114">
        <f t="shared" si="2"/>
        <v>46</v>
      </c>
      <c r="C22" s="115"/>
      <c r="D22" s="169">
        <f t="shared" si="3"/>
        <v>46</v>
      </c>
      <c r="E22" s="170"/>
      <c r="F22" s="116" t="s">
        <v>91</v>
      </c>
      <c r="G22" s="170" t="str">
        <f t="shared" si="5"/>
        <v/>
      </c>
      <c r="H22" s="170"/>
      <c r="I22" s="117" t="s">
        <v>90</v>
      </c>
      <c r="K22" s="90" t="s">
        <v>58</v>
      </c>
      <c r="L22" s="118">
        <f t="shared" si="4"/>
        <v>46</v>
      </c>
      <c r="M22" s="171"/>
      <c r="N22" s="172"/>
      <c r="O22" s="119">
        <f t="shared" si="6"/>
        <v>46</v>
      </c>
      <c r="P22" s="116" t="s">
        <v>91</v>
      </c>
      <c r="Q22" s="119" t="str">
        <f t="shared" si="7"/>
        <v/>
      </c>
      <c r="R22" s="117" t="s">
        <v>90</v>
      </c>
    </row>
    <row r="23" spans="1:18" ht="15" customHeight="1">
      <c r="A23" s="90" t="s">
        <v>70</v>
      </c>
      <c r="B23" s="114">
        <f t="shared" si="2"/>
        <v>47.160000000000004</v>
      </c>
      <c r="C23" s="115"/>
      <c r="D23" s="169">
        <f t="shared" si="3"/>
        <v>47.160000000000004</v>
      </c>
      <c r="E23" s="170"/>
      <c r="F23" s="116" t="s">
        <v>91</v>
      </c>
      <c r="G23" s="170" t="str">
        <f t="shared" si="5"/>
        <v/>
      </c>
      <c r="H23" s="170"/>
      <c r="I23" s="117" t="s">
        <v>90</v>
      </c>
      <c r="K23" s="90" t="s">
        <v>70</v>
      </c>
      <c r="L23" s="118">
        <f t="shared" si="4"/>
        <v>47.160000000000004</v>
      </c>
      <c r="M23" s="171"/>
      <c r="N23" s="172"/>
      <c r="O23" s="119">
        <f t="shared" si="6"/>
        <v>47.160000000000004</v>
      </c>
      <c r="P23" s="116" t="s">
        <v>91</v>
      </c>
      <c r="Q23" s="119" t="str">
        <f t="shared" si="7"/>
        <v/>
      </c>
      <c r="R23" s="117" t="s">
        <v>90</v>
      </c>
    </row>
    <row r="24" spans="1:18" ht="15" customHeight="1">
      <c r="A24" s="82" t="s">
        <v>75</v>
      </c>
      <c r="B24" s="108" t="str">
        <f t="shared" si="2"/>
        <v/>
      </c>
      <c r="C24" s="115"/>
      <c r="D24" s="173" t="str">
        <f t="shared" si="3"/>
        <v/>
      </c>
      <c r="E24" s="174"/>
      <c r="F24" s="120" t="s">
        <v>91</v>
      </c>
      <c r="G24" s="175" t="str">
        <f t="shared" si="5"/>
        <v/>
      </c>
      <c r="H24" s="175"/>
      <c r="I24" s="111" t="s">
        <v>90</v>
      </c>
      <c r="K24" s="82" t="s">
        <v>75</v>
      </c>
      <c r="L24" s="112" t="str">
        <f t="shared" si="4"/>
        <v/>
      </c>
      <c r="M24" s="171"/>
      <c r="N24" s="172"/>
      <c r="O24" s="113" t="str">
        <f t="shared" si="6"/>
        <v/>
      </c>
      <c r="P24" s="120" t="s">
        <v>91</v>
      </c>
      <c r="Q24" s="113" t="str">
        <f t="shared" si="7"/>
        <v/>
      </c>
      <c r="R24" s="111" t="s">
        <v>90</v>
      </c>
    </row>
    <row r="25" spans="1:18" ht="15" customHeight="1">
      <c r="A25" s="121" t="s">
        <v>74</v>
      </c>
      <c r="B25" s="122">
        <f>IF(SUM(B17:B24)=0,"",SUM(B17:B24))</f>
        <v>96.76</v>
      </c>
      <c r="C25" s="123">
        <f>IF(SUM(C17:C24)=0,"",SUM(C17:C24))</f>
        <v>4</v>
      </c>
      <c r="D25" s="165">
        <f>IF(B25="","",B25-SUM(C17:C24))</f>
        <v>92.76</v>
      </c>
      <c r="E25" s="166"/>
      <c r="F25" s="106" t="s">
        <v>91</v>
      </c>
      <c r="G25" s="166">
        <f t="shared" si="5"/>
        <v>2319</v>
      </c>
      <c r="H25" s="166"/>
      <c r="I25" s="124" t="s">
        <v>90</v>
      </c>
      <c r="K25" s="121" t="s">
        <v>74</v>
      </c>
      <c r="L25" s="125">
        <f>IF(SUM(L17:L24)=0,"",SUM(L17:L24))</f>
        <v>96.76</v>
      </c>
      <c r="M25" s="167" t="str">
        <f>IF(SUM(M17:M24)=0,"",SUM(M17:M24))</f>
        <v/>
      </c>
      <c r="N25" s="168" t="str">
        <f>IF(SUM(N17:N24)=0,"",SUM(N17:N24))</f>
        <v/>
      </c>
      <c r="O25" s="126">
        <f>IF(L25="","",L25-SUM(M17:M24))</f>
        <v>96.76</v>
      </c>
      <c r="P25" s="106" t="s">
        <v>92</v>
      </c>
      <c r="Q25" s="126" t="str">
        <f t="shared" si="7"/>
        <v/>
      </c>
      <c r="R25" s="124" t="s">
        <v>93</v>
      </c>
    </row>
    <row r="26" spans="1:18">
      <c r="K26" s="127" t="s">
        <v>94</v>
      </c>
    </row>
    <row r="27" spans="1:18">
      <c r="K27" s="120"/>
    </row>
  </sheetData>
  <mergeCells count="71">
    <mergeCell ref="B3:B4"/>
    <mergeCell ref="F3:G3"/>
    <mergeCell ref="H3:J3"/>
    <mergeCell ref="O3:S3"/>
    <mergeCell ref="D4:G4"/>
    <mergeCell ref="H4:J4"/>
    <mergeCell ref="P4:Q4"/>
    <mergeCell ref="R4:S4"/>
    <mergeCell ref="F5:G5"/>
    <mergeCell ref="H5:J5"/>
    <mergeCell ref="P5:Q5"/>
    <mergeCell ref="R5:S5"/>
    <mergeCell ref="F6:G6"/>
    <mergeCell ref="H6:J6"/>
    <mergeCell ref="P6:Q6"/>
    <mergeCell ref="R6:S6"/>
    <mergeCell ref="F7:G7"/>
    <mergeCell ref="H7:J7"/>
    <mergeCell ref="P7:Q7"/>
    <mergeCell ref="R7:S7"/>
    <mergeCell ref="F8:G8"/>
    <mergeCell ref="H8:J8"/>
    <mergeCell ref="P8:Q8"/>
    <mergeCell ref="R8:S8"/>
    <mergeCell ref="F9:G9"/>
    <mergeCell ref="H9:J9"/>
    <mergeCell ref="P9:Q9"/>
    <mergeCell ref="R9:S9"/>
    <mergeCell ref="F10:G10"/>
    <mergeCell ref="H10:J10"/>
    <mergeCell ref="P10:Q10"/>
    <mergeCell ref="R10:S10"/>
    <mergeCell ref="D18:E18"/>
    <mergeCell ref="G18:H18"/>
    <mergeCell ref="M18:N18"/>
    <mergeCell ref="O16:R16"/>
    <mergeCell ref="F11:G11"/>
    <mergeCell ref="H11:J11"/>
    <mergeCell ref="P11:Q11"/>
    <mergeCell ref="R11:S11"/>
    <mergeCell ref="F12:G12"/>
    <mergeCell ref="H12:J12"/>
    <mergeCell ref="B13:G13"/>
    <mergeCell ref="H13:J13"/>
    <mergeCell ref="D15:I15"/>
    <mergeCell ref="D16:I16"/>
    <mergeCell ref="M16:N16"/>
    <mergeCell ref="D17:E17"/>
    <mergeCell ref="G17:H17"/>
    <mergeCell ref="M17:N17"/>
    <mergeCell ref="D19:E19"/>
    <mergeCell ref="G19:H19"/>
    <mergeCell ref="M19:N19"/>
    <mergeCell ref="D20:E20"/>
    <mergeCell ref="G20:H20"/>
    <mergeCell ref="M20:N20"/>
    <mergeCell ref="D21:E21"/>
    <mergeCell ref="G21:H21"/>
    <mergeCell ref="M21:N21"/>
    <mergeCell ref="D22:E22"/>
    <mergeCell ref="G22:H22"/>
    <mergeCell ref="M22:N22"/>
    <mergeCell ref="D25:E25"/>
    <mergeCell ref="G25:H25"/>
    <mergeCell ref="M25:N25"/>
    <mergeCell ref="D23:E23"/>
    <mergeCell ref="G23:H23"/>
    <mergeCell ref="M23:N23"/>
    <mergeCell ref="D24:E24"/>
    <mergeCell ref="G24:H24"/>
    <mergeCell ref="M24:N2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集計表</vt:lpstr>
      <vt:lpstr>グラフ</vt:lpstr>
      <vt:lpstr>グラフ作成</vt:lpstr>
      <vt:lpstr>CO2係数</vt:lpstr>
      <vt:lpstr>2010.4</vt:lpstr>
      <vt:lpstr>CO2係数!Print_Area</vt:lpstr>
      <vt:lpstr>グラフ!Print_Area</vt:lpstr>
      <vt:lpstr>集計表!Print_Area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環境家計簿</dc:title>
  <dc:creator>邑南町、田澤憲司</dc:creator>
  <dc:description>電気の数値は、次年度の年末にならないと実績値が出ない。</dc:description>
  <cp:lastModifiedBy>278</cp:lastModifiedBy>
  <cp:lastPrinted>2017-02-07T02:38:43Z</cp:lastPrinted>
  <dcterms:created xsi:type="dcterms:W3CDTF">2016-12-24T11:07:20Z</dcterms:created>
  <dcterms:modified xsi:type="dcterms:W3CDTF">2017-02-08T08:21:19Z</dcterms:modified>
  <cp:contentStatus/>
</cp:coreProperties>
</file>